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I:\Dezernat203\Förderung\S214 (IX 230) - Fonds Frühe Hilfen ab 2024\03 Formulare - Antrag_VN_Anlagen\Erstempfänger\"/>
    </mc:Choice>
  </mc:AlternateContent>
  <workbookProtection workbookPassword="D981" lockStructure="1"/>
  <bookViews>
    <workbookView xWindow="0" yWindow="0" windowWidth="14370" windowHeight="3420" tabRatio="895"/>
  </bookViews>
  <sheets>
    <sheet name="Verwendungsnachweis." sheetId="19" r:id="rId1"/>
    <sheet name="Ausgabepositionen Projekte" sheetId="118" r:id="rId2"/>
    <sheet name="Belegliste" sheetId="51" state="hidden" r:id="rId3"/>
    <sheet name="Festbetrag_S101" sheetId="53" state="hidden" r:id="rId4"/>
    <sheet name="Festbetrag_S104" sheetId="87" state="hidden" r:id="rId5"/>
    <sheet name="FB" sheetId="56" state="hidden" r:id="rId6"/>
    <sheet name="DB" sheetId="38" state="hidden" r:id="rId7"/>
    <sheet name="DEFINITION" sheetId="39" state="hidden" r:id="rId8"/>
  </sheets>
  <definedNames>
    <definedName name="_xlnm._FilterDatabase" localSheetId="2" hidden="1">Belegliste!$D$1:$J$1</definedName>
    <definedName name="Anerkannte_Ausgaben">Verwendungsnachweis.!$M$65</definedName>
    <definedName name="ANR">#REF!</definedName>
    <definedName name="Anteilsbetrag">Verwendungsnachweis.!$J$72</definedName>
    <definedName name="AnteilsbetragAnerkannt">Verwendungsnachweis.!$R$72</definedName>
    <definedName name="AusgAnerkannt">Verwendungsnachweis.!$M$69</definedName>
    <definedName name="AusISAP">#REF!</definedName>
    <definedName name="Bescheidvom">#REF!</definedName>
    <definedName name="bis">#REF!</definedName>
    <definedName name="Differenz_anerkannt">Verwendungsnachweis.!$N$65</definedName>
    <definedName name="DivA">#REF!</definedName>
    <definedName name="Dritt_Eigenmittel">Verwendungsnachweis.!$D$70</definedName>
    <definedName name="Dritt_EigenmittelAnerkannt">Verwendungsnachweis.!$M$70</definedName>
    <definedName name="_xlnm.Print_Area" localSheetId="2">Belegliste!$D:$J</definedName>
    <definedName name="_xlnm.Print_Area" localSheetId="3">Festbetrag_S101!$A:$K</definedName>
    <definedName name="_xlnm.Print_Area" localSheetId="4">Festbetrag_S104!$A:$M</definedName>
    <definedName name="_xlnm.Print_Area" localSheetId="0">Verwendungsnachweis.!$A$1:$N$102</definedName>
    <definedName name="ELeas">#REF!</definedName>
    <definedName name="Ergebnis">Verwendungsnachweis.!$D$73</definedName>
    <definedName name="ErgebnisAnerkannt">Verwendungsnachweis.!$M$73</definedName>
    <definedName name="F_ART">#REF!</definedName>
    <definedName name="F_Satz">#REF!</definedName>
    <definedName name="Fehlbedarf">Verwendungsnachweis.!$J$70</definedName>
    <definedName name="FehlbedarfAnerkannt">Verwendungsnachweis.!$R$70</definedName>
    <definedName name="Fest_berechnet_abgerechnet">Festbetrag_S101!$T$2</definedName>
    <definedName name="Fest_berechnet_anerkannt">Festbetrag_S101!$V$2</definedName>
    <definedName name="Festbetrag">Verwendungsnachweis.!$J$71</definedName>
    <definedName name="Festbetrag_S101">Festbetrag_S101!$E$33</definedName>
    <definedName name="Festbetrag_S101_lagus">Festbetrag_S101!$K$33</definedName>
    <definedName name="Festbetrag_S104">Festbetrag_S104!$F$33</definedName>
    <definedName name="Festbetrag_S104_lagus">Festbetrag_S104!$M$33</definedName>
    <definedName name="FestbetragAnerkannt">Verwendungsnachweis.!$R$71</definedName>
    <definedName name="Finart_Anteil">Verwendungsnachweis.!$I$72</definedName>
    <definedName name="Finart_Fehl">Verwendungsnachweis.!$I$70</definedName>
    <definedName name="Finart_Fest">Verwendungsnachweis.!$I$71</definedName>
    <definedName name="Gesamtausgaben_Bescheid">Verwendungsnachweis.!$D$65</definedName>
    <definedName name="GesAusgaben_Differenz">Verwendungsnachweis.!$F$65</definedName>
    <definedName name="HAP">#REF!</definedName>
    <definedName name="Nachweistyp">#REF!</definedName>
    <definedName name="Ort">#REF!</definedName>
    <definedName name="PLZ">#REF!</definedName>
    <definedName name="RAHA">#REF!</definedName>
    <definedName name="Soll">#REF!</definedName>
    <definedName name="Strasse">#REF!</definedName>
    <definedName name="Summe_Landesmittel">Verwendungsnachweis.!$D$71</definedName>
    <definedName name="Summe_LandesmittelAnerkannt">Verwendungsnachweis.!$M$71</definedName>
    <definedName name="Summe_tats_Ausg">Verwendungsnachweis.!$D$69</definedName>
    <definedName name="Summe_tats_AusgAnerkannt">Verwendungsnachweis.!$M$69</definedName>
    <definedName name="tats_Anteil_Landesmittel">Verwendungsnachweis.!$H$35</definedName>
    <definedName name="tats_Ausgaben">Verwendungsnachweis.!$E$65</definedName>
    <definedName name="Verbrauch">#REF!</definedName>
    <definedName name="Verw">#REF!</definedName>
    <definedName name="von">#REF!</definedName>
    <definedName name="WKV">#REF!</definedName>
    <definedName name="Zahlungen_Landesmittel">Verwendungsnachweis.!$D$72</definedName>
    <definedName name="Zahlungen_LandesmittelAnerkannt">Verwendungsnachweis.!$M$72</definedName>
    <definedName name="Zuwendung">#REF!</definedName>
    <definedName name="Zuwendungsempfänger">#REF!</definedName>
  </definedNames>
  <calcPr calcId="162913"/>
  <customWorkbookViews>
    <customWorkbookView name="Schmietendorf - Persönliche Ansicht" guid="{C490AA21-77E5-11D8-A8DA-0000E871A03B}" mergeInterval="0" personalView="1" maximized="1" windowWidth="1018" windowHeight="568" tabRatio="799" activeSheetId="17"/>
  </customWorkbookViews>
</workbook>
</file>

<file path=xl/calcChain.xml><?xml version="1.0" encoding="utf-8"?>
<calcChain xmlns="http://schemas.openxmlformats.org/spreadsheetml/2006/main">
  <c r="D3" i="118" l="1"/>
  <c r="C3" i="118" l="1"/>
  <c r="G35" i="19" l="1"/>
  <c r="G36" i="19"/>
  <c r="G37" i="19"/>
  <c r="N68" i="19"/>
  <c r="B71" i="19"/>
  <c r="B72" i="19"/>
  <c r="D72" i="19"/>
  <c r="N72" i="19" s="1"/>
  <c r="N34" i="19"/>
  <c r="M35" i="19"/>
  <c r="O35" i="19" s="1"/>
  <c r="N35" i="19"/>
  <c r="Q35" i="19"/>
  <c r="M36" i="19"/>
  <c r="O36" i="19" s="1"/>
  <c r="N36" i="19"/>
  <c r="Q36" i="19"/>
  <c r="M37" i="19"/>
  <c r="O37" i="19" s="1"/>
  <c r="N37" i="19"/>
  <c r="Q37" i="19"/>
  <c r="N43" i="19"/>
  <c r="M44" i="19"/>
  <c r="N44" i="19"/>
  <c r="M45" i="19"/>
  <c r="N45" i="19"/>
  <c r="M46" i="19"/>
  <c r="N46" i="19"/>
  <c r="M47" i="19"/>
  <c r="N47" i="19"/>
  <c r="M48" i="19"/>
  <c r="N48" i="19"/>
  <c r="M49" i="19"/>
  <c r="N49" i="19"/>
  <c r="M50" i="19"/>
  <c r="N50" i="19"/>
  <c r="M51" i="19"/>
  <c r="N51" i="19"/>
  <c r="M52" i="19"/>
  <c r="N52" i="19"/>
  <c r="M53" i="19"/>
  <c r="N53" i="19"/>
  <c r="M54" i="19"/>
  <c r="N54" i="19"/>
  <c r="M55" i="19"/>
  <c r="N55" i="19"/>
  <c r="M56" i="19"/>
  <c r="N56" i="19"/>
  <c r="M57" i="19"/>
  <c r="N57" i="19"/>
  <c r="M58" i="19"/>
  <c r="N58" i="19"/>
  <c r="M59" i="19"/>
  <c r="N59" i="19"/>
  <c r="M60" i="19"/>
  <c r="N60" i="19"/>
  <c r="M61" i="19"/>
  <c r="N61" i="19"/>
  <c r="M62" i="19"/>
  <c r="N62" i="19"/>
  <c r="M63" i="19"/>
  <c r="N63" i="19"/>
  <c r="M64" i="19"/>
  <c r="N64" i="19"/>
  <c r="M72" i="19" l="1"/>
  <c r="Q38" i="19"/>
  <c r="Q39" i="19" s="1"/>
  <c r="M65" i="19"/>
  <c r="M69" i="19" s="1"/>
  <c r="O38" i="19"/>
  <c r="M38" i="19"/>
  <c r="M70" i="19" s="1"/>
  <c r="S37" i="19"/>
  <c r="S36" i="19"/>
  <c r="S35" i="19"/>
  <c r="D65" i="19"/>
  <c r="D38" i="19"/>
  <c r="I37" i="19"/>
  <c r="K36" i="19"/>
  <c r="D3" i="53"/>
  <c r="E13" i="53"/>
  <c r="H13" i="53"/>
  <c r="I13" i="53"/>
  <c r="A14" i="53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E14" i="53"/>
  <c r="G14" i="53"/>
  <c r="G15" i="53" s="1"/>
  <c r="G16" i="53" s="1"/>
  <c r="G17" i="53" s="1"/>
  <c r="G18" i="53" s="1"/>
  <c r="G19" i="53" s="1"/>
  <c r="G20" i="53" s="1"/>
  <c r="G21" i="53" s="1"/>
  <c r="G22" i="53" s="1"/>
  <c r="G23" i="53" s="1"/>
  <c r="G24" i="53" s="1"/>
  <c r="G25" i="53" s="1"/>
  <c r="G26" i="53" s="1"/>
  <c r="G27" i="53" s="1"/>
  <c r="G28" i="53" s="1"/>
  <c r="G29" i="53" s="1"/>
  <c r="G30" i="53" s="1"/>
  <c r="G31" i="53" s="1"/>
  <c r="G32" i="53" s="1"/>
  <c r="H14" i="53"/>
  <c r="I14" i="53"/>
  <c r="E15" i="53"/>
  <c r="H15" i="53"/>
  <c r="K15" i="53" s="1"/>
  <c r="I15" i="53"/>
  <c r="E16" i="53"/>
  <c r="H16" i="53"/>
  <c r="K16" i="53" s="1"/>
  <c r="I16" i="53"/>
  <c r="E17" i="53"/>
  <c r="H17" i="53"/>
  <c r="K17" i="53" s="1"/>
  <c r="I17" i="53"/>
  <c r="E18" i="53"/>
  <c r="H18" i="53"/>
  <c r="I18" i="53"/>
  <c r="E19" i="53"/>
  <c r="H19" i="53"/>
  <c r="K19" i="53" s="1"/>
  <c r="I19" i="53"/>
  <c r="E20" i="53"/>
  <c r="H20" i="53"/>
  <c r="K20" i="53" s="1"/>
  <c r="I20" i="53"/>
  <c r="E21" i="53"/>
  <c r="H21" i="53"/>
  <c r="K21" i="53" s="1"/>
  <c r="I21" i="53"/>
  <c r="E22" i="53"/>
  <c r="H22" i="53"/>
  <c r="I22" i="53"/>
  <c r="E23" i="53"/>
  <c r="H23" i="53"/>
  <c r="I23" i="53"/>
  <c r="E24" i="53"/>
  <c r="H24" i="53"/>
  <c r="I24" i="53"/>
  <c r="E25" i="53"/>
  <c r="H25" i="53"/>
  <c r="K25" i="53" s="1"/>
  <c r="I25" i="53"/>
  <c r="E26" i="53"/>
  <c r="H26" i="53"/>
  <c r="I26" i="53"/>
  <c r="E27" i="53"/>
  <c r="H27" i="53"/>
  <c r="K27" i="53" s="1"/>
  <c r="I27" i="53"/>
  <c r="E28" i="53"/>
  <c r="H28" i="53"/>
  <c r="I28" i="53"/>
  <c r="E29" i="53"/>
  <c r="H29" i="53"/>
  <c r="I29" i="53"/>
  <c r="E30" i="53"/>
  <c r="H30" i="53"/>
  <c r="I30" i="53"/>
  <c r="E31" i="53"/>
  <c r="H31" i="53"/>
  <c r="K31" i="53" s="1"/>
  <c r="I31" i="53"/>
  <c r="E32" i="53"/>
  <c r="H32" i="53"/>
  <c r="I32" i="53"/>
  <c r="D3" i="87"/>
  <c r="D13" i="87"/>
  <c r="F13" i="87" s="1"/>
  <c r="I13" i="87"/>
  <c r="K13" i="87" s="1"/>
  <c r="M13" i="87" s="1"/>
  <c r="L13" i="87"/>
  <c r="A14" i="87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D14" i="87"/>
  <c r="F14" i="87" s="1"/>
  <c r="H14" i="87"/>
  <c r="H15" i="87" s="1"/>
  <c r="H16" i="87" s="1"/>
  <c r="H17" i="87" s="1"/>
  <c r="H18" i="87" s="1"/>
  <c r="H19" i="87" s="1"/>
  <c r="H20" i="87" s="1"/>
  <c r="H21" i="87" s="1"/>
  <c r="H22" i="87" s="1"/>
  <c r="H23" i="87" s="1"/>
  <c r="H24" i="87" s="1"/>
  <c r="H25" i="87" s="1"/>
  <c r="H26" i="87" s="1"/>
  <c r="H27" i="87" s="1"/>
  <c r="H28" i="87" s="1"/>
  <c r="H29" i="87" s="1"/>
  <c r="H30" i="87" s="1"/>
  <c r="H31" i="87" s="1"/>
  <c r="H32" i="87" s="1"/>
  <c r="I14" i="87"/>
  <c r="K14" i="87"/>
  <c r="L14" i="87"/>
  <c r="D15" i="87"/>
  <c r="F15" i="87" s="1"/>
  <c r="I15" i="87"/>
  <c r="K15" i="87" s="1"/>
  <c r="M15" i="87" s="1"/>
  <c r="L15" i="87"/>
  <c r="D16" i="87"/>
  <c r="F16" i="87" s="1"/>
  <c r="I16" i="87"/>
  <c r="K16" i="87" s="1"/>
  <c r="M16" i="87" s="1"/>
  <c r="L16" i="87"/>
  <c r="D17" i="87"/>
  <c r="F17" i="87" s="1"/>
  <c r="I17" i="87"/>
  <c r="L17" i="87"/>
  <c r="D18" i="87"/>
  <c r="F18" i="87" s="1"/>
  <c r="I18" i="87"/>
  <c r="K18" i="87" s="1"/>
  <c r="L18" i="87"/>
  <c r="D19" i="87"/>
  <c r="F19" i="87" s="1"/>
  <c r="I19" i="87"/>
  <c r="K19" i="87" s="1"/>
  <c r="M19" i="87" s="1"/>
  <c r="L19" i="87"/>
  <c r="D20" i="87"/>
  <c r="F20" i="87"/>
  <c r="I20" i="87"/>
  <c r="L20" i="87"/>
  <c r="D21" i="87"/>
  <c r="F21" i="87" s="1"/>
  <c r="I21" i="87"/>
  <c r="K21" i="87" s="1"/>
  <c r="M21" i="87" s="1"/>
  <c r="L21" i="87"/>
  <c r="D22" i="87"/>
  <c r="F22" i="87" s="1"/>
  <c r="I22" i="87"/>
  <c r="K22" i="87" s="1"/>
  <c r="M22" i="87" s="1"/>
  <c r="L22" i="87"/>
  <c r="D23" i="87"/>
  <c r="F23" i="87" s="1"/>
  <c r="I23" i="87"/>
  <c r="K23" i="87" s="1"/>
  <c r="M23" i="87" s="1"/>
  <c r="L23" i="87"/>
  <c r="D24" i="87"/>
  <c r="F24" i="87"/>
  <c r="I24" i="87"/>
  <c r="K24" i="87" s="1"/>
  <c r="L24" i="87"/>
  <c r="D25" i="87"/>
  <c r="F25" i="87"/>
  <c r="I25" i="87"/>
  <c r="K25" i="87" s="1"/>
  <c r="L25" i="87"/>
  <c r="D26" i="87"/>
  <c r="F26" i="87" s="1"/>
  <c r="I26" i="87"/>
  <c r="K26" i="87" s="1"/>
  <c r="M26" i="87" s="1"/>
  <c r="L26" i="87"/>
  <c r="D27" i="87"/>
  <c r="F27" i="87" s="1"/>
  <c r="I27" i="87"/>
  <c r="K27" i="87" s="1"/>
  <c r="L27" i="87"/>
  <c r="D28" i="87"/>
  <c r="F28" i="87" s="1"/>
  <c r="I28" i="87"/>
  <c r="L28" i="87"/>
  <c r="D29" i="87"/>
  <c r="F29" i="87"/>
  <c r="I29" i="87"/>
  <c r="L29" i="87"/>
  <c r="D30" i="87"/>
  <c r="F30" i="87" s="1"/>
  <c r="I30" i="87"/>
  <c r="K30" i="87"/>
  <c r="M30" i="87" s="1"/>
  <c r="L30" i="87"/>
  <c r="D31" i="87"/>
  <c r="F31" i="87" s="1"/>
  <c r="I31" i="87"/>
  <c r="K31" i="87" s="1"/>
  <c r="M31" i="87" s="1"/>
  <c r="L31" i="87"/>
  <c r="D32" i="87"/>
  <c r="F32" i="87" s="1"/>
  <c r="I32" i="87"/>
  <c r="K32" i="87" s="1"/>
  <c r="L32" i="87"/>
  <c r="B5" i="38"/>
  <c r="C5" i="38"/>
  <c r="D5" i="38"/>
  <c r="E5" i="38"/>
  <c r="C18" i="38"/>
  <c r="C19" i="38"/>
  <c r="I90" i="38"/>
  <c r="I91" i="38"/>
  <c r="I92" i="38"/>
  <c r="I93" i="38"/>
  <c r="I94" i="38"/>
  <c r="I95" i="38"/>
  <c r="I96" i="38"/>
  <c r="I97" i="38"/>
  <c r="I98" i="38"/>
  <c r="I99" i="38"/>
  <c r="I100" i="38"/>
  <c r="I101" i="38"/>
  <c r="I102" i="38"/>
  <c r="I103" i="38"/>
  <c r="I104" i="38"/>
  <c r="I105" i="38"/>
  <c r="I106" i="38"/>
  <c r="I107" i="38"/>
  <c r="I108" i="38"/>
  <c r="I109" i="38"/>
  <c r="K14" i="53"/>
  <c r="K29" i="53"/>
  <c r="K28" i="53"/>
  <c r="K24" i="53"/>
  <c r="I36" i="19"/>
  <c r="K37" i="19"/>
  <c r="I35" i="19"/>
  <c r="F33" i="53" l="1"/>
  <c r="N65" i="19"/>
  <c r="P65" i="19" s="1"/>
  <c r="P36" i="19"/>
  <c r="R70" i="19"/>
  <c r="P35" i="19"/>
  <c r="R72" i="19" s="1"/>
  <c r="N38" i="19"/>
  <c r="S38" i="19"/>
  <c r="S39" i="19" s="1"/>
  <c r="M25" i="87"/>
  <c r="K32" i="53"/>
  <c r="I38" i="19"/>
  <c r="I39" i="19" s="1"/>
  <c r="K30" i="53"/>
  <c r="K18" i="53"/>
  <c r="K33" i="53" s="1"/>
  <c r="K13" i="53"/>
  <c r="E38" i="19"/>
  <c r="K17" i="87"/>
  <c r="M17" i="87" s="1"/>
  <c r="E33" i="53"/>
  <c r="K23" i="53"/>
  <c r="M14" i="87"/>
  <c r="M24" i="87"/>
  <c r="K26" i="53"/>
  <c r="K22" i="53"/>
  <c r="S33" i="53"/>
  <c r="K29" i="87"/>
  <c r="M29" i="87" s="1"/>
  <c r="M32" i="87"/>
  <c r="M28" i="87"/>
  <c r="F33" i="87"/>
  <c r="K28" i="87"/>
  <c r="K20" i="87"/>
  <c r="M20" i="87" s="1"/>
  <c r="M18" i="87"/>
  <c r="K35" i="19"/>
  <c r="K38" i="19" s="1"/>
  <c r="K39" i="19" s="1"/>
  <c r="M27" i="87"/>
  <c r="F38" i="19" l="1"/>
  <c r="D70" i="19"/>
  <c r="N70" i="19"/>
  <c r="P37" i="19"/>
  <c r="P38" i="19" s="1"/>
  <c r="G38" i="19"/>
  <c r="M33" i="87"/>
  <c r="Z2" i="87" s="1"/>
  <c r="U2" i="53" s="1"/>
  <c r="V2" i="53" s="1"/>
  <c r="R71" i="19" s="1"/>
  <c r="M71" i="19" s="1"/>
  <c r="M73" i="19" s="1"/>
  <c r="Y2" i="87"/>
  <c r="X2" i="87"/>
  <c r="S2" i="53" s="1"/>
  <c r="T2" i="53" s="1"/>
  <c r="E65" i="19" l="1"/>
  <c r="D71" i="19" s="1"/>
  <c r="AA2" i="87"/>
  <c r="F65" i="19" l="1"/>
  <c r="H65" i="19" s="1"/>
  <c r="D69" i="19"/>
  <c r="N69" i="19" s="1"/>
  <c r="J71" i="19" l="1"/>
  <c r="N71" i="19" s="1"/>
  <c r="J70" i="19"/>
  <c r="H37" i="19"/>
  <c r="H36" i="19"/>
  <c r="H35" i="19" l="1"/>
  <c r="D73" i="19"/>
  <c r="N73" i="19" s="1"/>
  <c r="J72" i="19" l="1"/>
  <c r="H38" i="19"/>
</calcChain>
</file>

<file path=xl/comments1.xml><?xml version="1.0" encoding="utf-8"?>
<comments xmlns="http://schemas.openxmlformats.org/spreadsheetml/2006/main">
  <authors>
    <author>goertzh</author>
    <author>Schmietendorf</author>
    <author>Fründt, Felix</author>
    <author>goertz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Feld wird zur Start-Erkennung (OPEN) benötigt und wird dort auf 1 gesetzt! Immer leer lassen!
Später (13.12.12) Funktionalität abgeschaltet.
Versuch mit SendKey F9 scheiterte wegen unkontrolliertem Umschalten von NUMLOCK. 
Tests ergaben, dass das Einschalten der 1 nicht notwendig ist. SaveAs scheint vollkommen zu reichen.
</t>
        </r>
      </text>
    </comment>
    <comment ref="B3" authorId="1" shapeId="0">
      <text>
        <r>
          <rPr>
            <b/>
            <sz val="8"/>
            <color indexed="81"/>
            <rFont val="Tahoma"/>
            <family val="2"/>
          </rPr>
          <t>Schmietendorf:</t>
        </r>
        <r>
          <rPr>
            <sz val="8"/>
            <color indexed="81"/>
            <rFont val="Tahoma"/>
            <family val="2"/>
          </rPr>
          <t xml:space="preserve">
Träger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Strasse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PLZ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Ort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goertzh:</t>
        </r>
        <r>
          <rPr>
            <sz val="8"/>
            <color indexed="81"/>
            <rFont val="Tahoma"/>
            <family val="2"/>
          </rPr>
          <t xml:space="preserve">
eMail Ansprechpartner</t>
        </r>
      </text>
    </comment>
    <comment ref="K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WWW</t>
        </r>
      </text>
    </comment>
    <comment ref="L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Ansprechpartner</t>
        </r>
      </text>
    </comment>
    <comment ref="M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Tel. ZE</t>
        </r>
      </text>
    </comment>
    <comment ref="N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Fax ZE</t>
        </r>
      </text>
    </comment>
    <comment ref="O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Bank</t>
        </r>
      </text>
    </comment>
    <comment ref="P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IBAN</t>
        </r>
      </text>
    </comment>
    <comment ref="Q3" authorId="2" shapeId="0">
      <text>
        <r>
          <rPr>
            <b/>
            <sz val="8"/>
            <color indexed="81"/>
            <rFont val="Segoe UI"/>
            <family val="2"/>
          </rPr>
          <t>Fründt, Felix:</t>
        </r>
        <r>
          <rPr>
            <sz val="8"/>
            <color indexed="81"/>
            <rFont val="Segoe UI"/>
            <family val="2"/>
          </rPr>
          <t xml:space="preserve">
BIC</t>
        </r>
      </text>
    </comment>
    <comment ref="B4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Titel</t>
        </r>
      </text>
    </comment>
    <comment ref="C4" authorId="1" shapeId="0">
      <text>
        <r>
          <rPr>
            <b/>
            <sz val="8"/>
            <color indexed="81"/>
            <rFont val="Tahoma"/>
            <family val="2"/>
          </rPr>
          <t>Schmietendorf:</t>
        </r>
        <r>
          <rPr>
            <sz val="8"/>
            <color indexed="81"/>
            <rFont val="Tahoma"/>
            <family val="2"/>
          </rPr>
          <t xml:space="preserve">
Zuwendungszweck</t>
        </r>
      </text>
    </comment>
    <comment ref="D6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VWNTERMINEIN ?</t>
        </r>
      </text>
    </comment>
    <comment ref="B12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ZWBDATUM2
auch VEUROKOSTENAKTARB ???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ISAP: 
VWN_DATEN:
VWNEINGANG 
über Umweg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ISAP: 
VWN_DATEN:
VWNPRUEF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</rPr>
          <t>ISAP: 
VWN_DATEN:
RESTGEKUERZT
ACHTUNG! Formel!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ISAP: 
VWN_DATEN:
RESTUNGEKUERZT
ACHTUNG! Formel!</t>
        </r>
      </text>
    </comment>
    <comment ref="C29" authorId="3" shapeId="0">
      <text>
        <r>
          <rPr>
            <b/>
            <sz val="8"/>
            <color indexed="81"/>
            <rFont val="Tahoma"/>
            <family val="2"/>
          </rPr>
          <t>goertz:</t>
        </r>
        <r>
          <rPr>
            <sz val="8"/>
            <color indexed="81"/>
            <rFont val="Tahoma"/>
            <family val="2"/>
          </rPr>
          <t xml:space="preserve">
VWN-Termin
</t>
        </r>
      </text>
    </comment>
  </commentList>
</comments>
</file>

<file path=xl/sharedStrings.xml><?xml version="1.0" encoding="utf-8"?>
<sst xmlns="http://schemas.openxmlformats.org/spreadsheetml/2006/main" count="1585" uniqueCount="647">
  <si>
    <t>Betrag</t>
  </si>
  <si>
    <t>Einnahmeart</t>
  </si>
  <si>
    <t>Summe der Gesamteinnahmen</t>
  </si>
  <si>
    <t>Leasing</t>
  </si>
  <si>
    <t>Gesamtausgaben</t>
  </si>
  <si>
    <t>Ausgabeart</t>
  </si>
  <si>
    <t>abgerechnete Ausgaben</t>
  </si>
  <si>
    <t>anerkannte Einnahmen</t>
  </si>
  <si>
    <t xml:space="preserve">Zuwendungsempfänger: </t>
  </si>
  <si>
    <t>Straße:</t>
  </si>
  <si>
    <t>Bewilligungsbescheid vom:</t>
  </si>
  <si>
    <t xml:space="preserve">Bewilligungszeitraum: </t>
  </si>
  <si>
    <t>bis</t>
  </si>
  <si>
    <t>Höhe der Zuwendung:</t>
  </si>
  <si>
    <t>Ausgabenplan lt. letztem Bescheid</t>
  </si>
  <si>
    <t>Büroausgaben</t>
  </si>
  <si>
    <t>Dritt-/ Eigenmittel</t>
  </si>
  <si>
    <t>Finanzierungsart:</t>
  </si>
  <si>
    <t>(Aufstellung der tatsächlichen Ausgaben im Zusammenhang mit dem geförderten Vorhaben)</t>
  </si>
  <si>
    <t>(Aufstellung des erhaltenen Zuschusses und sonstiger Einnahmen im Zusammenhang mit dem geförderten Vorhaben)</t>
  </si>
  <si>
    <t>F_Art</t>
  </si>
  <si>
    <t>Zuwendung</t>
  </si>
  <si>
    <t>Einnahmen</t>
  </si>
  <si>
    <t>rechtsverbindliche Unterschrift</t>
  </si>
  <si>
    <t>des Zuwendungsempfängers</t>
  </si>
  <si>
    <t>Datum</t>
  </si>
  <si>
    <t>Fortbildung</t>
  </si>
  <si>
    <t>Aktenzeichen:</t>
  </si>
  <si>
    <t>Ausgaben</t>
  </si>
  <si>
    <t>von</t>
  </si>
  <si>
    <t>Zuwendungsart:</t>
  </si>
  <si>
    <t>Projektförderung</t>
  </si>
  <si>
    <t>Einnahmen lt. letztem Bescheid</t>
  </si>
  <si>
    <t>Name in Druckschrift</t>
  </si>
  <si>
    <t>vorläufige Darstellung der Gesamtfinanzierung</t>
  </si>
  <si>
    <t>Summe der tatsächlichen Ausgaben</t>
  </si>
  <si>
    <t>tats. Anteil</t>
  </si>
  <si>
    <t>zus.Mittel</t>
  </si>
  <si>
    <t>Minderausgaben:</t>
  </si>
  <si>
    <t>;</t>
  </si>
  <si>
    <t>TABLE</t>
  </si>
  <si>
    <t>ANR</t>
  </si>
  <si>
    <t>SINGLE</t>
  </si>
  <si>
    <t>DB</t>
  </si>
  <si>
    <t>Z2S2</t>
  </si>
  <si>
    <t>SELECT</t>
  </si>
  <si>
    <t>FROM</t>
  </si>
  <si>
    <t>projekte</t>
  </si>
  <si>
    <t>WHERE</t>
  </si>
  <si>
    <t>pnr = [N:I::PNR]</t>
  </si>
  <si>
    <t>AND hist = [N:I::HIST]</t>
  </si>
  <si>
    <t>FIELDS</t>
  </si>
  <si>
    <t>*</t>
  </si>
  <si>
    <t>Aus_V_PROJEKT</t>
  </si>
  <si>
    <t>Z2S10</t>
  </si>
  <si>
    <t>v_projekt</t>
  </si>
  <si>
    <t>AUSGABEN_S17</t>
  </si>
  <si>
    <t>Z2S6</t>
  </si>
  <si>
    <t>ZUSCHUSS_FAHRTK,ZUSCHUSS_FERIEN,ANZ_ERZIEHUNGSBER+ANZ_KINDER_U14+ANZ_KINDER_UEBER14</t>
  </si>
  <si>
    <t>projekte_S17</t>
  </si>
  <si>
    <t>AUSGABEN_S17_2</t>
  </si>
  <si>
    <t>Z3S9</t>
  </si>
  <si>
    <t>BONUSPUNKTE_VORH,BONUSPUNKTE_SOLL</t>
  </si>
  <si>
    <t>BONUS_S17</t>
  </si>
  <si>
    <t>Z2S9</t>
  </si>
  <si>
    <t>count(punkt)</t>
  </si>
  <si>
    <t>v_bonus</t>
  </si>
  <si>
    <t>and bt&lt;&gt;' '</t>
  </si>
  <si>
    <t>group by pnr</t>
  </si>
  <si>
    <t>TITEL</t>
  </si>
  <si>
    <t>Z4S2</t>
  </si>
  <si>
    <t>titel,zuwendungszweck</t>
  </si>
  <si>
    <t>TRAEGER</t>
  </si>
  <si>
    <t>Z3S2</t>
  </si>
  <si>
    <t>VWNTERMIN</t>
  </si>
  <si>
    <t>Z29S2</t>
  </si>
  <si>
    <t>to_char(faellig,'dd.mm.yy')</t>
  </si>
  <si>
    <t>termine</t>
  </si>
  <si>
    <t>terminnr = (SELECT max(terminnr) FROM termine WHERE pnr = [N:I::PNR] AND hist = [N:I::HIST] AND UNTNR = 2)</t>
  </si>
  <si>
    <t>ZWBDATUM2</t>
  </si>
  <si>
    <t>Z12S2</t>
  </si>
  <si>
    <t>to_char(bescheidam,'dd.mm.yy')</t>
  </si>
  <si>
    <t>AND hist = 2</t>
  </si>
  <si>
    <t>KALKULATION</t>
  </si>
  <si>
    <t>Z7S2</t>
  </si>
  <si>
    <t>hauptamt,</t>
  </si>
  <si>
    <t>honorare,</t>
  </si>
  <si>
    <t>werkvertraege,</t>
  </si>
  <si>
    <t>verbrauch,</t>
  </si>
  <si>
    <t>lehrmat,</t>
  </si>
  <si>
    <t>lernmat,</t>
  </si>
  <si>
    <t>reise,</t>
  </si>
  <si>
    <t>verwgem,</t>
  </si>
  <si>
    <t>vornach,</t>
  </si>
  <si>
    <t>mieten,</t>
  </si>
  <si>
    <t>invabschreib,</t>
  </si>
  <si>
    <t>reisepaed,</t>
  </si>
  <si>
    <t>reiseneben,</t>
  </si>
  <si>
    <t>extschul,</t>
  </si>
  <si>
    <t>leasing,</t>
  </si>
  <si>
    <t>pruefteil,</t>
  </si>
  <si>
    <t>fortpaed,</t>
  </si>
  <si>
    <t>arbeitsent,</t>
  </si>
  <si>
    <t>diverse,</t>
  </si>
  <si>
    <t>nebenamt,</t>
  </si>
  <si>
    <t>sach,</t>
  </si>
  <si>
    <t>indirekt,</t>
  </si>
  <si>
    <t>sonstind,</t>
  </si>
  <si>
    <t>ausbildpers</t>
  </si>
  <si>
    <t>kosten k1</t>
  </si>
  <si>
    <t>and hist = [N:I::HIST]</t>
  </si>
  <si>
    <t>and k1.lfdnr = (select max(lfdnr) from kosten k2 where k1.pnr = k2.pnr and k1.hist = k2.hist)</t>
  </si>
  <si>
    <t>MITTELBINDUNG</t>
  </si>
  <si>
    <t>Z10S2</t>
  </si>
  <si>
    <t>aqmv,</t>
  </si>
  <si>
    <t>esf,</t>
  </si>
  <si>
    <t>ba,</t>
  </si>
  <si>
    <t>teilnehmer,</t>
  </si>
  <si>
    <t>leist_unter,</t>
  </si>
  <si>
    <t>soeff</t>
  </si>
  <si>
    <t>v_euro_finanzierung_sum</t>
  </si>
  <si>
    <t>ZWBDATUMAKT</t>
  </si>
  <si>
    <t>Z13S2</t>
  </si>
  <si>
    <t>ESFLANDESMITTEL</t>
  </si>
  <si>
    <t>Z16S2</t>
  </si>
  <si>
    <t>select</t>
  </si>
  <si>
    <t>db_allgemein.GetZahlungOhneAbsetzSum( [N:I::PNR] ,[N:I::HIST],'LAND') ,</t>
  </si>
  <si>
    <t xml:space="preserve">db_allgemein.GetZahlungOhneAbsetzSum( [N:I::PNR] ,[N:I::HIST],'ESF' ) </t>
  </si>
  <si>
    <t>from</t>
  </si>
  <si>
    <t>dual</t>
  </si>
  <si>
    <t>Mittelbindung</t>
  </si>
  <si>
    <t>LandSumRückf</t>
  </si>
  <si>
    <t>Z31S2</t>
  </si>
  <si>
    <t>nvl (sum (betrag), 0)</t>
  </si>
  <si>
    <t>(select min(jahr), max(rbetrag) betrag, min(buchstnr) buchstnr, urkassenz from v_sollstellungen_Liste where urkassenz in (select distinct urkassenz from v_sollstellungen_liste where pnr = [N:I::PNR] and hist = [N:I::HIST]) AND 7 NOT IN (SELECT buchtypnr FROM buchungen WHERE kassenz = urkassenz) group by urkassenz) sb,</t>
  </si>
  <si>
    <t>buchungsstelle bs,</t>
  </si>
  <si>
    <t>lhh l</t>
  </si>
  <si>
    <t>bs.buchstnr = sb.buchstnr</t>
  </si>
  <si>
    <t>and l.lhhnr = bs.lhhnr</t>
  </si>
  <si>
    <t>and substr (l.art, 2, 1) = 'L'</t>
  </si>
  <si>
    <t>LandSumSollZuAbgängeStorno</t>
  </si>
  <si>
    <t>Z32S2</t>
  </si>
  <si>
    <t>ESFSumRückf</t>
  </si>
  <si>
    <t>Z33S2</t>
  </si>
  <si>
    <t>and substr (l.art, 2, 1) = 'S'</t>
  </si>
  <si>
    <t>ESFSumSollZuAbgängeStorno</t>
  </si>
  <si>
    <t>Z34S2</t>
  </si>
  <si>
    <t>db_allgemein.GetSollstZuAbgOhneAusgAbsetSum( [N:I::PNR] ,[N:I::HIST],'ESF' )</t>
  </si>
  <si>
    <t xml:space="preserve">from </t>
  </si>
  <si>
    <t>Zinsforderungen_ESF</t>
  </si>
  <si>
    <t>Z36S2</t>
  </si>
  <si>
    <t>sum(betrag)</t>
  </si>
  <si>
    <t>v_hg_buch_anr</t>
  </si>
  <si>
    <t>and art_titel='ZS'</t>
  </si>
  <si>
    <t>and buchtypnr=6</t>
  </si>
  <si>
    <t>and status='F'</t>
  </si>
  <si>
    <t>Zinsforderungen_LAND</t>
  </si>
  <si>
    <t>Z37S2</t>
  </si>
  <si>
    <t>and art_titel='ZL'</t>
  </si>
  <si>
    <t>AUSGABENREDU_ESF</t>
  </si>
  <si>
    <t>Z38S2</t>
  </si>
  <si>
    <t>and art_titel='AS'</t>
  </si>
  <si>
    <t>and buchtypnr=11</t>
  </si>
  <si>
    <t>and status='G'</t>
  </si>
  <si>
    <t>AUSGABENREDU_LAND</t>
  </si>
  <si>
    <t>Z39S2</t>
  </si>
  <si>
    <t>and art_titel='AL'</t>
  </si>
  <si>
    <t>Z40S2</t>
  </si>
  <si>
    <t>and art_titel='ES'</t>
  </si>
  <si>
    <t>and buchtypnr=9</t>
  </si>
  <si>
    <t>IstAusgabenabsetzung_ESF</t>
  </si>
  <si>
    <t>Z42S2</t>
  </si>
  <si>
    <t>IstAusgabenabsetzung_Land</t>
  </si>
  <si>
    <t>Z43S2</t>
  </si>
  <si>
    <t>Z47S2</t>
  </si>
  <si>
    <t>anz_ganztags+anz_teilzeit+anz_halbtags,anz_ganztags,anz_teilzeit,anz_halbtags,zuw_ganztags_bewilligt,zuw_teilzeit_bewilligt,zuw_halbtags_bewilligt</t>
  </si>
  <si>
    <t>projekte_S19</t>
  </si>
  <si>
    <t>Z50S2</t>
  </si>
  <si>
    <t>sum(ANZ_KINDER),sum(ANZ_ESSEN_MON),sum(FAKTOR),sum(ANZ_ESSEN_GES),sum(ZUSCHUSS_ESSEN),sum(ZUSCHUSS_ZEIT)</t>
  </si>
  <si>
    <t>projekte_S20</t>
  </si>
  <si>
    <t>group by pnr,hist</t>
  </si>
  <si>
    <t>AUSGABEN_Sxx</t>
  </si>
  <si>
    <t>MULTI</t>
  </si>
  <si>
    <t>Z60S2</t>
  </si>
  <si>
    <t>V_AUSGABE_ARTEN</t>
  </si>
  <si>
    <t>--group by pnr,hist</t>
  </si>
  <si>
    <t>FIN_Sxx</t>
  </si>
  <si>
    <t>Z90S2</t>
  </si>
  <si>
    <t>V_FIN_QUELLEN</t>
  </si>
  <si>
    <t>V_S08</t>
  </si>
  <si>
    <t>Z112S2</t>
  </si>
  <si>
    <t>ENDE</t>
  </si>
  <si>
    <t>ANR_alt</t>
  </si>
  <si>
    <t>Urlaubvon</t>
  </si>
  <si>
    <t>Urlaubbis</t>
  </si>
  <si>
    <t>Fahrt_ZWB</t>
  </si>
  <si>
    <t>Ferien_ZWB</t>
  </si>
  <si>
    <t>Anz_Urlauber</t>
  </si>
  <si>
    <t>Boni</t>
  </si>
  <si>
    <t>erstbescheidam</t>
  </si>
  <si>
    <t>bewilligungvon</t>
  </si>
  <si>
    <t>bewilligungbis</t>
  </si>
  <si>
    <t>bescheidam</t>
  </si>
  <si>
    <t>FinArt</t>
  </si>
  <si>
    <t>Vermerk2</t>
  </si>
  <si>
    <t>RL</t>
  </si>
  <si>
    <t>Träger</t>
  </si>
  <si>
    <t>Kurzbez</t>
  </si>
  <si>
    <t>Boni_Vorh</t>
  </si>
  <si>
    <t>Boni_Soll</t>
  </si>
  <si>
    <t>Kalkulation</t>
  </si>
  <si>
    <t>hauptamt</t>
  </si>
  <si>
    <t>honorare</t>
  </si>
  <si>
    <t>werkvertraege</t>
  </si>
  <si>
    <t>verbrauch</t>
  </si>
  <si>
    <t>lehrmat</t>
  </si>
  <si>
    <t>lernmat</t>
  </si>
  <si>
    <t>reise</t>
  </si>
  <si>
    <t>verwgem</t>
  </si>
  <si>
    <t>vornach</t>
  </si>
  <si>
    <t>mieten</t>
  </si>
  <si>
    <t>invabschreib</t>
  </si>
  <si>
    <t>reisepaed</t>
  </si>
  <si>
    <t>reiseneben</t>
  </si>
  <si>
    <t>extschul</t>
  </si>
  <si>
    <t>leasing</t>
  </si>
  <si>
    <t>pruefteil</t>
  </si>
  <si>
    <t>fortpaed</t>
  </si>
  <si>
    <t>Arbeitsent</t>
  </si>
  <si>
    <t>diverse</t>
  </si>
  <si>
    <t>nebenamt</t>
  </si>
  <si>
    <t>sach</t>
  </si>
  <si>
    <t>indirekt</t>
  </si>
  <si>
    <t>sonstind</t>
  </si>
  <si>
    <t>ZUW_AQMV</t>
  </si>
  <si>
    <t>ZUW_ESF</t>
  </si>
  <si>
    <t>BA</t>
  </si>
  <si>
    <t>TEILNEHMER</t>
  </si>
  <si>
    <t>LEIST_UNTER</t>
  </si>
  <si>
    <t>SOEFF</t>
  </si>
  <si>
    <t>Abrechnung</t>
  </si>
  <si>
    <t>LAND</t>
  </si>
  <si>
    <t>ESF</t>
  </si>
  <si>
    <t>(bisher ausgezahlte Mittel)</t>
  </si>
  <si>
    <t>VWNEingang</t>
  </si>
  <si>
    <t>VWNPruef</t>
  </si>
  <si>
    <t>Antragsnummer</t>
  </si>
  <si>
    <t>RestGekuerzt</t>
  </si>
  <si>
    <t>RestUngekuerzt</t>
  </si>
  <si>
    <t>VWNTermin</t>
  </si>
  <si>
    <t>HG: scheint nicht verwendet zu werden</t>
  </si>
  <si>
    <t>Ausgabenredu_ESF</t>
  </si>
  <si>
    <t>Ausgabenredu_Land</t>
  </si>
  <si>
    <t>AusgabenSAB_ESF</t>
  </si>
  <si>
    <t>AusgabenSAB_Land</t>
  </si>
  <si>
    <t>für Korrektur der Auszahlungen wenn Ausgabenabsetzungen vom ZE eingezahlt wurden</t>
  </si>
  <si>
    <t>Görtz, 270809</t>
  </si>
  <si>
    <t>Für S19:</t>
  </si>
  <si>
    <t>Anz_Kinder_gesamt</t>
  </si>
  <si>
    <t>Anz_vollzeit</t>
  </si>
  <si>
    <t>Anz_teilzeit</t>
  </si>
  <si>
    <t>Anz_halbtags</t>
  </si>
  <si>
    <t>Zuw_Ganztags</t>
  </si>
  <si>
    <t>Zuw_Teilzeit</t>
  </si>
  <si>
    <t>Zuw_Halbtags</t>
  </si>
  <si>
    <t>Anz_Kinder:</t>
  </si>
  <si>
    <t>Für S20:</t>
  </si>
  <si>
    <t>ANZ_KINDER</t>
  </si>
  <si>
    <t>ANZ_ESSEN_MON</t>
  </si>
  <si>
    <t>FAKTOR</t>
  </si>
  <si>
    <t>ANZ_ESSEN_GES</t>
  </si>
  <si>
    <t>ZUSCHUSS_ESSEN</t>
  </si>
  <si>
    <t>ZUSCHUSS_ZEIT</t>
  </si>
  <si>
    <t>Aufzählung Kostenpositionen</t>
  </si>
  <si>
    <t>PNR</t>
  </si>
  <si>
    <t>HIST</t>
  </si>
  <si>
    <t>Bezeichnung</t>
  </si>
  <si>
    <t>ORDERBY</t>
  </si>
  <si>
    <t>AUSBILDPERS</t>
  </si>
  <si>
    <t>HAUPTAMT</t>
  </si>
  <si>
    <t>NEBENAMT</t>
  </si>
  <si>
    <t>WERKVERTRAEGE</t>
  </si>
  <si>
    <t>HONORARE</t>
  </si>
  <si>
    <t>ARBEITSENT</t>
  </si>
  <si>
    <t>SACH</t>
  </si>
  <si>
    <t>VERBRAUCH</t>
  </si>
  <si>
    <t>LEHRMAT</t>
  </si>
  <si>
    <t>LERNMAT</t>
  </si>
  <si>
    <t>REISE</t>
  </si>
  <si>
    <t>INDIREKT</t>
  </si>
  <si>
    <t>VERWGEM</t>
  </si>
  <si>
    <t>VORNACH</t>
  </si>
  <si>
    <t>MIETEN</t>
  </si>
  <si>
    <t>INVABSCHREIB</t>
  </si>
  <si>
    <t>SONSTIND</t>
  </si>
  <si>
    <t>REISEPAED</t>
  </si>
  <si>
    <t>REISENEBEN</t>
  </si>
  <si>
    <t>EXTSCHUL</t>
  </si>
  <si>
    <t>LEASING</t>
  </si>
  <si>
    <t>PRUEFTEIL</t>
  </si>
  <si>
    <t>FORTPAED</t>
  </si>
  <si>
    <t>DIVERSE</t>
  </si>
  <si>
    <t>PERSONAL</t>
  </si>
  <si>
    <t>BETRIEBSKOSTEN</t>
  </si>
  <si>
    <t>VERWPERS</t>
  </si>
  <si>
    <t>SONSTSACH</t>
  </si>
  <si>
    <t>Aufzählung Fin.-positionen</t>
  </si>
  <si>
    <t>PROZ</t>
  </si>
  <si>
    <t>QUELLE</t>
  </si>
  <si>
    <t>AQMV</t>
  </si>
  <si>
    <t>BUND</t>
  </si>
  <si>
    <t>KOMMUNALE</t>
  </si>
  <si>
    <t>DRITTE</t>
  </si>
  <si>
    <t>DRITTE_LKZ</t>
  </si>
  <si>
    <t>DRITTE_INV</t>
  </si>
  <si>
    <t>EIGEN</t>
  </si>
  <si>
    <t>EIGEN_LKZ</t>
  </si>
  <si>
    <t>EIGEN_INV</t>
  </si>
  <si>
    <t>EINNAHMEN</t>
  </si>
  <si>
    <t>HFS</t>
  </si>
  <si>
    <t>AG_BRUTTO</t>
  </si>
  <si>
    <t>TREUHAND</t>
  </si>
  <si>
    <t>ARB_STATT_SOZ</t>
  </si>
  <si>
    <t>JA_ANTEIL</t>
  </si>
  <si>
    <t>FNR</t>
  </si>
  <si>
    <t>BEZEICHNUNG</t>
  </si>
  <si>
    <t>BTG</t>
  </si>
  <si>
    <t>AUSGABEART</t>
  </si>
  <si>
    <t>ZYKLUS</t>
  </si>
  <si>
    <t>EIGENANTEIL</t>
  </si>
  <si>
    <t>BEHANDLUNG</t>
  </si>
  <si>
    <t>KOSTEN</t>
  </si>
  <si>
    <t>Pers.-ausg</t>
  </si>
  <si>
    <t>REG_TYP</t>
  </si>
  <si>
    <t>P</t>
  </si>
  <si>
    <t>Register</t>
  </si>
  <si>
    <t>BNR</t>
  </si>
  <si>
    <t>abgerechnet</t>
  </si>
  <si>
    <t>anerkannt</t>
  </si>
  <si>
    <t>Diff</t>
  </si>
  <si>
    <t>Bemerkung</t>
  </si>
  <si>
    <t>VN_Datei</t>
  </si>
  <si>
    <t>anerkannte  Ausgaben</t>
  </si>
  <si>
    <t>abgerechnete Einnahmen</t>
  </si>
  <si>
    <t>Mehreinnahmen:</t>
  </si>
  <si>
    <t>neue Einnahm.</t>
  </si>
  <si>
    <t>Datenbank</t>
  </si>
  <si>
    <t>DATENBANK</t>
  </si>
  <si>
    <t>Z21S2</t>
  </si>
  <si>
    <t>USER</t>
  </si>
  <si>
    <t>DUAL</t>
  </si>
  <si>
    <t>Fehlbedarfsfinanzierung</t>
  </si>
  <si>
    <t>Festbetragsfinanzierung</t>
  </si>
  <si>
    <t>RL:</t>
  </si>
  <si>
    <t>Zuwendung lt. Bescheid:</t>
  </si>
  <si>
    <t>Summe abgerechnet</t>
  </si>
  <si>
    <t>Summe anerkannt</t>
  </si>
  <si>
    <t>S101</t>
  </si>
  <si>
    <t>Tage</t>
  </si>
  <si>
    <t>Teil-nehmer</t>
  </si>
  <si>
    <t>Maßnahmetitel:</t>
  </si>
  <si>
    <t>ausbildpers,</t>
  </si>
  <si>
    <t>PERSONAL,</t>
  </si>
  <si>
    <t>BETRIEBSKOSTEN,</t>
  </si>
  <si>
    <t>VERWPERS,</t>
  </si>
  <si>
    <t>V_TN_S115</t>
  </si>
  <si>
    <t>FB</t>
  </si>
  <si>
    <t>to_char(erstbescheidam,'dd.mm.yy'),to_char(bewilligungvon,'dd.mm.yy'),to_char(bewilligungbis,'dd.mm.yy'),to_char(bescheidam,'dd.mm.yy'),finanzierungsart,vermerk2,FP_KURZBEZ</t>
  </si>
  <si>
    <t>Werkstatt</t>
  </si>
  <si>
    <t>V_S118</t>
  </si>
  <si>
    <t>Foerderung_FLH</t>
  </si>
  <si>
    <t>S118</t>
  </si>
  <si>
    <t>Lfd. Nr</t>
  </si>
  <si>
    <t>Gesamt:</t>
  </si>
  <si>
    <t>V_TN_S117</t>
  </si>
  <si>
    <t>S117</t>
  </si>
  <si>
    <t>Haftpflicht</t>
  </si>
  <si>
    <t>S115</t>
  </si>
  <si>
    <t>&lt;LFDNR&gt;</t>
  </si>
  <si>
    <t>&lt;LAGUS&gt;</t>
  </si>
  <si>
    <t>&lt;SUMME&gt;</t>
  </si>
  <si>
    <t>Bundesmittel</t>
  </si>
  <si>
    <t>sonstige Drittmittel</t>
  </si>
  <si>
    <t>Ausgabengruppe</t>
  </si>
  <si>
    <t>PNR, HIST, BEZEICHNUNG, BTG, ORDERBY, AUSGABEART, PERSONALAUSGABEN, REGNAME, AUSGABENGRUPPE</t>
  </si>
  <si>
    <t>S111</t>
  </si>
  <si>
    <t>Anz. Tage</t>
  </si>
  <si>
    <t>beantragte Gesamtstd.</t>
  </si>
  <si>
    <t>Stunden je Tag</t>
  </si>
  <si>
    <t>Förderung</t>
  </si>
  <si>
    <t>Tage gesamt</t>
  </si>
  <si>
    <t>Stunden gesamt</t>
  </si>
  <si>
    <t>Zuwendung gesamt</t>
  </si>
  <si>
    <t>V_S111_2</t>
  </si>
  <si>
    <t>Gesamtstunden,</t>
  </si>
  <si>
    <t>Std_je_tag,</t>
  </si>
  <si>
    <t xml:space="preserve">select Tage, </t>
  </si>
  <si>
    <t>Foerderung</t>
  </si>
  <si>
    <t>Z16S6</t>
  </si>
  <si>
    <t>select Ges_Tage,</t>
  </si>
  <si>
    <t>Ges_Gesamtstunden,</t>
  </si>
  <si>
    <t>Ges_Foerderung,</t>
  </si>
  <si>
    <t>from V_S111_2</t>
  </si>
  <si>
    <t>GROUP BY Ges_Tage,</t>
  </si>
  <si>
    <t>Weiterbildungsart</t>
  </si>
  <si>
    <t>FROM ((projekte p left join ADRFUNC_ADRESSEN adf on p.extnr = adf.extnr)</t>
  </si>
  <si>
    <t>inner join adressen  a on adf.adrnr = a.adrnr)</t>
  </si>
  <si>
    <t>inner join (Select substr(p.anr,1,instr(p.anr,'-F',22)-1) URANR, p.* FROM projekte p) alt_p on p.anr = alt_p.uranr</t>
  </si>
  <si>
    <t>SELECT a.Name, a.strasse_post strasse, a.plz_post plz, a.ort_post ort</t>
  </si>
  <si>
    <t>alt_p.pnr = [N:I::PNR]</t>
  </si>
  <si>
    <t>AND alt_p.hist = [N:I::HIST]</t>
  </si>
  <si>
    <t>Adressat/WAD-adressat</t>
  </si>
  <si>
    <t>Z5S6</t>
  </si>
  <si>
    <t>Es wird bestätigt, dass die Ausgaben notwendig waren, dass wirtschaftlich und sparsam</t>
  </si>
  <si>
    <t>verfahren worden ist und die Angaben mit den Büchern bzw. Belegen übereinstimmen.</t>
  </si>
  <si>
    <t>Rechtsform</t>
  </si>
  <si>
    <t>Miete und Raumkosten</t>
  </si>
  <si>
    <t>Ausstattung und Ersatzbeschaffung</t>
  </si>
  <si>
    <t>Reisekosten</t>
  </si>
  <si>
    <t>Bürokosten</t>
  </si>
  <si>
    <t>Fortbildung und Supervision</t>
  </si>
  <si>
    <t>Dolmetscherkosten</t>
  </si>
  <si>
    <t>Sonstige Sachkosten</t>
  </si>
  <si>
    <t>anr, antragsnummer_alt,to_char(MASSNAHMEVON,'dd.mm.yy'),to_char(MASSANAHMEBIS,'dd.mm.yy')</t>
  </si>
  <si>
    <t>ze_name, ZE_STRASSE, ZE_PLZ, ZE_ORT,A_EMAIL,NAME_SB, VORNAME_SB, TEL_SB, STANDORT_KURZBEZ, WWW, Ansprechpartner, Tel1, Fax1, BANK_INSTITUT, IBAN, BIC</t>
  </si>
  <si>
    <t>V_S138_Auswertung</t>
  </si>
  <si>
    <t>from V_S138_Auswertung</t>
  </si>
  <si>
    <t>Sum_VZA_BK,</t>
  </si>
  <si>
    <t>S138</t>
  </si>
  <si>
    <t>Z13S7</t>
  </si>
  <si>
    <t>SELECT Beratungsstelle, Aussenstelle,</t>
  </si>
  <si>
    <t>Sachkosten_mit_Nachweis</t>
  </si>
  <si>
    <t>, IBAN_D</t>
  </si>
  <si>
    <t>Beratungsstelle</t>
  </si>
  <si>
    <t>Aussenstelle</t>
  </si>
  <si>
    <t>sonstige_Sachausgaben</t>
  </si>
  <si>
    <t>Miete</t>
  </si>
  <si>
    <t>Afa</t>
  </si>
  <si>
    <t>Fahrkosten</t>
  </si>
  <si>
    <t>IBAN_D</t>
  </si>
  <si>
    <t>kontoinhaber</t>
  </si>
  <si>
    <t>Anteilfinanzierung</t>
  </si>
  <si>
    <t>P.-Satz E5</t>
  </si>
  <si>
    <t>P.-Satz E10</t>
  </si>
  <si>
    <t>P.-Satz E13</t>
  </si>
  <si>
    <t>max_Stellenanteil_VK</t>
  </si>
  <si>
    <t>Feststellungsbescheid_vom</t>
  </si>
  <si>
    <t>, kontoinhaber, Rechtsform, PS_E5, PS_E10,PS_E13, max_Stellenanteil_VK, Feststellungsbescheid_vom</t>
  </si>
  <si>
    <t>S104</t>
  </si>
  <si>
    <t>Entfernung-kilometer</t>
  </si>
  <si>
    <t>Kilometer-satz</t>
  </si>
  <si>
    <t>Zuschuss km</t>
  </si>
  <si>
    <t>Anz. Teilnehmer</t>
  </si>
  <si>
    <t>Fördersatz 
in EUR</t>
  </si>
  <si>
    <t>Fördersatz
in EUR</t>
  </si>
  <si>
    <t>V_S115_P</t>
  </si>
  <si>
    <t>Fachleistungsstunden-Satz</t>
  </si>
  <si>
    <t>sonderpädag. Bedarf-Satz</t>
  </si>
  <si>
    <t>Anz. Fachleistungsstunden</t>
  </si>
  <si>
    <t>V_S117_P</t>
  </si>
  <si>
    <t>max. Förderung FLS</t>
  </si>
  <si>
    <t>max. Förderung SB</t>
  </si>
  <si>
    <t>max_Foerderung, max_FoerderungSB</t>
  </si>
  <si>
    <t>FLS-Satz</t>
  </si>
  <si>
    <t>Sonderbedarf_Satz, Anzahl_FLS, FLS_Satz,</t>
  </si>
  <si>
    <t>FLS_SATZ, MAX_FOERDERUNG, MAX_FOERDERUNGKB, MAX_AUSGABEN</t>
  </si>
  <si>
    <t>Maximale Förderung FLS</t>
  </si>
  <si>
    <t>Maximale Förderung KB</t>
  </si>
  <si>
    <t>Maximale Ausgaben</t>
  </si>
  <si>
    <t xml:space="preserve">   Ja     Nein</t>
  </si>
  <si>
    <t>FF@20190822: entfällt, da LandSumSollZuAbgängeStorno angepasst wurde</t>
  </si>
  <si>
    <t>FF@20190822: Aufruf der Funktion 'GetSollstZuAbgOhneAusgAbsetSum' ausgetauscht, da in der Funktion auf das aktuelle HHJ abgestellt wird, was für EVNP nicht passt (SQL der Fkt. OHNE HHJ)</t>
  </si>
  <si>
    <t>SELECT nvl(sum(b.betrag),0)</t>
  </si>
  <si>
    <t>FROM buchungen b, sollstellungen s, buchungsstelle bs, lhh l</t>
  </si>
  <si>
    <t>WHERE s.sstnr = b.sstnr</t>
  </si>
  <si>
    <t>AND s.bewirtstnr = b.bewirtstnr</t>
  </si>
  <si>
    <t>AND b.status not in ('U','S')</t>
  </si>
  <si>
    <t>AND bs.buchstnr = b.buchstnr</t>
  </si>
  <si>
    <t>and bs.bewirtstnr = b.bewirtstnr</t>
  </si>
  <si>
    <t>and bs.lhhnr = l.lhhnr</t>
  </si>
  <si>
    <t>and substr(l.art,2,1) = decode('LAND', null, substr(l.art,2,1), decode('LAND','ESF','S','LAND','L',null))</t>
  </si>
  <si>
    <t>and b.Status = 'F'</t>
  </si>
  <si>
    <t>and substr(l.art,1,1) not in ( 'Z', 'X' )</t>
  </si>
  <si>
    <t>AND b.buchtypnr in (9,8 )</t>
  </si>
  <si>
    <t>and not exists (select 1 from buchungen b1 where b1.buchtypnr = 7 and b1.sstnr = b.sstnr  )</t>
  </si>
  <si>
    <t>and pnr = [N:I::PNR]</t>
  </si>
  <si>
    <t>group by s.pnr,s.hist</t>
  </si>
  <si>
    <t>ZW_WERKST,</t>
  </si>
  <si>
    <t>ZW_VERSICH,</t>
  </si>
  <si>
    <t>ZW_GES</t>
  </si>
  <si>
    <t>V_S118_PP</t>
  </si>
  <si>
    <t>VN_Muster</t>
  </si>
  <si>
    <t>Version</t>
  </si>
  <si>
    <t>Änderung</t>
  </si>
  <si>
    <t>Anpassung Zus.</t>
  </si>
  <si>
    <t>Beschreibung</t>
  </si>
  <si>
    <t>Register "Bau" behandeln (für S150 erforderlich)</t>
  </si>
  <si>
    <t>wenn Regster "Bau" kommt -&gt; Hinweismeldung</t>
  </si>
  <si>
    <r>
      <t>Zelle D26 "Höhe Landesmittel" nahm Bezug auf eine falsche Zelle (evtl. wurde für Festbetrag und Fehlbedarf der falsche Wert gezogen?):  von "=WENN(F_ART=Zus.</t>
    </r>
    <r>
      <rPr>
        <sz val="10"/>
        <color indexed="10"/>
        <rFont val="Arial"/>
        <family val="2"/>
      </rPr>
      <t>!I45</t>
    </r>
    <r>
      <rPr>
        <sz val="10"/>
        <rFont val="Arial"/>
        <family val="2"/>
      </rPr>
      <t>;Fehlbedarf;WENN(F_ART=Zus.</t>
    </r>
    <r>
      <rPr>
        <sz val="10"/>
        <color indexed="10"/>
        <rFont val="Arial"/>
        <family val="2"/>
      </rPr>
      <t>!I46</t>
    </r>
    <r>
      <rPr>
        <sz val="10"/>
        <rFont val="Arial"/>
        <family val="2"/>
      </rPr>
      <t>;Festbetrag;Anteilsbetrag))" auf "=WENN(F_ART=Zus.</t>
    </r>
    <r>
      <rPr>
        <sz val="10"/>
        <color indexed="10"/>
        <rFont val="Arial"/>
        <family val="2"/>
      </rPr>
      <t>!I25</t>
    </r>
    <r>
      <rPr>
        <sz val="10"/>
        <rFont val="Arial"/>
        <family val="2"/>
      </rPr>
      <t>;Fehlbedarf;WENN(F_ART=Zus</t>
    </r>
    <r>
      <rPr>
        <sz val="10"/>
        <color indexed="10"/>
        <rFont val="Arial"/>
        <family val="2"/>
      </rPr>
      <t>.!I26</t>
    </r>
    <r>
      <rPr>
        <sz val="10"/>
        <rFont val="Arial"/>
        <family val="2"/>
      </rPr>
      <t>;Festbetrag;Anteilsbetrag))" -&gt; nach Prüfung war dieser Zustand bereits 2016 so auf der Zus. eingebaut</t>
    </r>
  </si>
  <si>
    <t>Anpassung Sachausgabenpauschale-Register</t>
  </si>
  <si>
    <r>
      <t xml:space="preserve">Sachausgabenpauschale-Register zieht sich die VZÄ des Registers "Personal", wenn Register "Personal" vorhanden (auch mehrfach) und berechnet die Pauschale anhand dieser VZÄ -&gt; auf dem Register "Sachausgabenpauschale" sind die Zellen A60:E85 mit Formeln hinterlegt, aber in </t>
    </r>
    <r>
      <rPr>
        <b/>
        <sz val="10"/>
        <rFont val="Arial"/>
        <family val="2"/>
      </rPr>
      <t>weißer</t>
    </r>
    <r>
      <rPr>
        <sz val="10"/>
        <rFont val="Arial"/>
        <family val="2"/>
      </rPr>
      <t xml:space="preserve"> Schrift</t>
    </r>
  </si>
  <si>
    <t>Einarbeitung S206</t>
  </si>
  <si>
    <t>separates Register; VBA: da Vollfinanzierung: Auskommentierung in Modul "Übernahme_aus_ISAP", damit das Register für S206 sichtbar wird (Warum erfolgte eine Einschränkung auf Festbetragsfinanzierung und zwei Förderpunkte der Anteilfinanzierung; es müsste doch grundsätzlich nach Registern mit FP-Bezeichnungen geschaut und diese eingeblendet werden) --&gt; nach Prüfung der Finanzierungsarten in den RL mit Zusatzregistern existieren keine Probleme mit diesem Vorgehen, da meistens Festbetragsfinanzierung (S121 nur ältere mit Anteilf.; S212 mit Anteilf. -&gt; ein Register wurde nicht eingeblendet (behoben))</t>
  </si>
  <si>
    <t>Einarbeitung SF901</t>
  </si>
  <si>
    <t>Anpasung Register "Sachausgabenpauschale", so dass mehrere FP abgebildet werden können</t>
  </si>
  <si>
    <t>e_Sachausgabenpauschale</t>
  </si>
  <si>
    <t>Korrektur Rechtschreibfehler (ohne Sicherung)</t>
  </si>
  <si>
    <t>e_Personal</t>
  </si>
  <si>
    <t>Pseudonym entfernt</t>
  </si>
  <si>
    <t>???</t>
  </si>
  <si>
    <t>Abrechnung_S206</t>
  </si>
  <si>
    <t>Korrekturen an der Berechnung</t>
  </si>
  <si>
    <t>Textumbruch korrigiert</t>
  </si>
  <si>
    <t>"Zeilenhöhe automatisch anpassen" für ZEILEN ausgewählt</t>
  </si>
  <si>
    <t>Hinweise zum Ausfüllen</t>
  </si>
  <si>
    <t>textlich überarbeitet</t>
  </si>
  <si>
    <t>Unterschriftenteil eingefügt und Druckformatierung angepasst</t>
  </si>
  <si>
    <t>Zus.</t>
  </si>
  <si>
    <t>Formelanpassung für Inventarisierungsbaustein angepasst (Datwert())</t>
  </si>
  <si>
    <t>Formelanpassung für Inventarisierungsbaustein angepasst (Datwert()) --&gt; Sonderfall F-Anträge mit eingebaut (kein Erstbescheiddatum)</t>
  </si>
  <si>
    <t>"feststehender Betrag" rausgenommen</t>
  </si>
  <si>
    <t>Berechnung für S91-S95 eingebaut</t>
  </si>
  <si>
    <t>Formel neben "Höhe der Landemitel" entfernt</t>
  </si>
  <si>
    <t>3 Register für die S138 entfernt (S138 zukünftig über ein Blanko-Formular auf der Homepage)</t>
  </si>
  <si>
    <t>komplette Überarbeitung; Entfernung Register und Quellcode auskommentiert für SF901</t>
  </si>
  <si>
    <t>Register Teilnehmer_S212 auch für die S193 zur Verfügung gestellt</t>
  </si>
  <si>
    <t>Anpassung für S91 (bzw. Formel für S34 auf S34 eingeschränkt)</t>
  </si>
  <si>
    <t>Modul "Register"</t>
  </si>
  <si>
    <t>Behandlung von doppelten Registernamen (S214)</t>
  </si>
  <si>
    <t>Ausgabentabellen entfernt, da nur noch pauschalierte Ausgaben</t>
  </si>
  <si>
    <t>LAGuS/MV-6-S214-0002/24</t>
  </si>
  <si>
    <t>.</t>
  </si>
  <si>
    <t>01.01.24</t>
  </si>
  <si>
    <t>31.12.24</t>
  </si>
  <si>
    <t>07.06.24</t>
  </si>
  <si>
    <t>S214</t>
  </si>
  <si>
    <t>Maßnahmen der Frühen Hilfen in der Hanse- und Universitätsstadt Rostock</t>
  </si>
  <si>
    <t>Die Zuwendung dient der Finanzierung von Personal- und Sachausgaben zur Sicherstellung und Qualitätsentwicklung des Netzwerkes Frühe Hilfen sowie der Angebote und Dienste an den Schnittstellen der unterschiedlichen Sozialleistungssysteme der Frühen Hilfen in der Hanse- und Universitätsstadt Rostock.</t>
  </si>
  <si>
    <t>Hanse- und Universitätsstadt Rostock, Amt für Finanzen und Planung- Jugend und Soziales</t>
  </si>
  <si>
    <t>St.-Georg-Straße 109 (Haus II)</t>
  </si>
  <si>
    <t>18055</t>
  </si>
  <si>
    <t>Rostock</t>
  </si>
  <si>
    <t>petra.witt@rostock.de</t>
  </si>
  <si>
    <t>Dittmar</t>
  </si>
  <si>
    <t>Kathleen</t>
  </si>
  <si>
    <t>0385/588-59637</t>
  </si>
  <si>
    <t>LAGuS NB</t>
  </si>
  <si>
    <t>Frau Witt</t>
  </si>
  <si>
    <t>0381-3815510</t>
  </si>
  <si>
    <t>DE60120300000000100321</t>
  </si>
  <si>
    <t>30.04.25</t>
  </si>
  <si>
    <t>ISAPLG</t>
  </si>
  <si>
    <t>hauptamtliches Personal (NK)</t>
  </si>
  <si>
    <t>Personal</t>
  </si>
  <si>
    <t>Honorare (NK)</t>
  </si>
  <si>
    <t>Honorare</t>
  </si>
  <si>
    <t>Miete/Raumausgaben (NK)</t>
  </si>
  <si>
    <t>S</t>
  </si>
  <si>
    <t>Leasing (NK)</t>
  </si>
  <si>
    <t>Ausstattung/Ersatzbeschaffung (NK)</t>
  </si>
  <si>
    <t>Büroausgaben (NK)</t>
  </si>
  <si>
    <t>Reiseausgaben (NK)</t>
  </si>
  <si>
    <t>Fortbildung/Supervision (NK)</t>
  </si>
  <si>
    <t>Öffentlichkeitsarbeit (NK)</t>
  </si>
  <si>
    <t>Sonstige Sachausgaben (NK)</t>
  </si>
  <si>
    <t>hauptamtliches Personal (P)</t>
  </si>
  <si>
    <t>Honorare (P)</t>
  </si>
  <si>
    <t>Miete/Raumausgaben (P)</t>
  </si>
  <si>
    <t>Leasing (P)</t>
  </si>
  <si>
    <t>Ausstattung/Ersatzbeschaffung (P)</t>
  </si>
  <si>
    <t>Büroausgaben (P)</t>
  </si>
  <si>
    <t>Reiseausgaben (P)</t>
  </si>
  <si>
    <t>Fortbildung/Supervision (P)</t>
  </si>
  <si>
    <t>Öffentlichkeitsarbeit (P)</t>
  </si>
  <si>
    <t>Sonstige Sachausgaben (P)</t>
  </si>
  <si>
    <t>Weiterleitung an Dritte</t>
  </si>
  <si>
    <t>WAD</t>
  </si>
  <si>
    <t>W</t>
  </si>
  <si>
    <t>kommunale Mittel</t>
  </si>
  <si>
    <t>hauptamtliches_Personal_(NK)</t>
  </si>
  <si>
    <t>Honorare_(NK)</t>
  </si>
  <si>
    <t>Miete_Raumausgaben_(NK)</t>
  </si>
  <si>
    <t>Leasing_(NK)</t>
  </si>
  <si>
    <t>Ausstattung_Ersatzbeschaffung_</t>
  </si>
  <si>
    <t>Büroausgaben_(NK)</t>
  </si>
  <si>
    <t>Reiseausgaben_(NK)</t>
  </si>
  <si>
    <t>Fortbildung_Supervision_(NK)</t>
  </si>
  <si>
    <t>Öffentlichkeitsarbeit_(NK)</t>
  </si>
  <si>
    <t>Sonstige_Sachausgaben_(NK)</t>
  </si>
  <si>
    <t>hauptamtliches_Personal_(P)</t>
  </si>
  <si>
    <t>Honorare_(P)</t>
  </si>
  <si>
    <t>Miete_Raumausgaben_(P)</t>
  </si>
  <si>
    <t>Leasing_(P)</t>
  </si>
  <si>
    <t>Ausstattung_Ersatzbeschaff_(P)</t>
  </si>
  <si>
    <t>Büroausgaben_(P)</t>
  </si>
  <si>
    <t>Reiseausgaben_(P)</t>
  </si>
  <si>
    <t>Fortbildung_Supervision_(P)</t>
  </si>
  <si>
    <t>Öffentlichkeitsarbeit_(P)</t>
  </si>
  <si>
    <t>Sonstige_Sachausgaben_(P)</t>
  </si>
  <si>
    <t>Weiterleitung_an_Dritte</t>
  </si>
  <si>
    <t xml:space="preserve">Zur Minimierung von Zinsansprüchen wird der überzahlte Betrag in Höhe von </t>
  </si>
  <si>
    <t xml:space="preserve">freiwillig an das LAGuS erstattet und um Übersendung eines Zahlscheines mit Kassenzeichen gebeten.  </t>
  </si>
  <si>
    <t>Bemerkung:</t>
  </si>
  <si>
    <t>Abschlusszahlung /
(-) Rückforderung</t>
  </si>
  <si>
    <t>Postleitzahl, Ort</t>
  </si>
  <si>
    <t>abger. - Bescheid in %</t>
  </si>
  <si>
    <t>Projekte der Letztempfänger</t>
  </si>
  <si>
    <t>Erstempfänger</t>
  </si>
  <si>
    <t>V</t>
  </si>
  <si>
    <t>IV</t>
  </si>
  <si>
    <t>III</t>
  </si>
  <si>
    <t>II</t>
  </si>
  <si>
    <t>I</t>
  </si>
  <si>
    <t>Projekte des Erstempfängers</t>
  </si>
  <si>
    <r>
      <rPr>
        <b/>
        <sz val="8"/>
        <color theme="1"/>
        <rFont val="Arial"/>
        <family val="2"/>
      </rPr>
      <t>Hinweis:</t>
    </r>
    <r>
      <rPr>
        <sz val="8"/>
        <color theme="1"/>
        <rFont val="Arial"/>
        <family val="2"/>
      </rPr>
      <t xml:space="preserve"> Für jedes Projekt die abgerechneten Ausgabepositionen mit einem "X" anzukreuzen.</t>
    </r>
  </si>
  <si>
    <t xml:space="preserve">Übersicht zu den Ausgabepositionen der Projekte des Erstempfängers (außer Netzwerkkoordination) und der Letztempfänger </t>
  </si>
  <si>
    <t>Aktenzeichen</t>
  </si>
  <si>
    <t xml:space="preserve">VERWENDUNGSNACHWEIS </t>
  </si>
  <si>
    <t>Die Richtigkeit der Eintragungen und des Abschlusses wird hiermit bescheinigt.</t>
  </si>
  <si>
    <t>LAGuS/MV-6-S214-</t>
  </si>
  <si>
    <t>Der Sachbericht ist in der Anlage beigefügt:</t>
  </si>
  <si>
    <t xml:space="preserve">Die Prüfungsvermerke gem. Nr. 7.4.2 a) o.g. Richtlinie sind in der Anlage beigefügt: </t>
  </si>
  <si>
    <t>Projekt-Nr.</t>
  </si>
  <si>
    <t>Projektbezeichnung gemäß Votierung</t>
  </si>
  <si>
    <t>1</t>
  </si>
  <si>
    <t>2</t>
  </si>
  <si>
    <t>3</t>
  </si>
  <si>
    <t>4</t>
  </si>
  <si>
    <t>5</t>
  </si>
  <si>
    <t>6</t>
  </si>
  <si>
    <t>Hauptamtliches Personal</t>
  </si>
  <si>
    <t>Nebenamtliches Personal / Honorare</t>
  </si>
  <si>
    <t>Büro-Miete/ Raumausgaben</t>
  </si>
  <si>
    <t>Ausstattung/ Ersatzbeschaffung</t>
  </si>
  <si>
    <t>Büroausgaben/Geschäftsbearf</t>
  </si>
  <si>
    <t>Reiseausgaben</t>
  </si>
  <si>
    <t>Fortbildung/ Supervision</t>
  </si>
  <si>
    <t>Öffentlichkeitsarbeit</t>
  </si>
  <si>
    <t>sonstige Sachausgaben</t>
  </si>
  <si>
    <t>Förderung aus Mitteln des Bundesfonds Frühe Hilfen</t>
  </si>
  <si>
    <t>Es wurden Gegenstände mit einem Beschaffungswert von mehr als 1000 Euro (ohne Umsatzsteuer) im Projekt inventarisiert.</t>
  </si>
  <si>
    <t>Es wurden Ausgaben der Öffentlichkeitsarbeit für Filme, Videos, Kampagnen oder für die Entwicklung von Apps getätigt.</t>
  </si>
  <si>
    <t>Es wurden Gegenstände mit einem Beschaffungswert von mehr als 800 Euro (ohne Umsatzsteuer) im Projekt angeschafft.</t>
  </si>
  <si>
    <t>-</t>
  </si>
  <si>
    <t>Wenn ja, die Genehmigung der Geschäftsstelle der Bundesstiftung Frühe Hilfen 
liegt vor.</t>
  </si>
  <si>
    <t>Wenn nein, Erläuterungen dazu finden sich im Sachbericht.</t>
  </si>
  <si>
    <t>Die Stelleninhaber/innen und Stellenanteile stimmen mit der Bewilligung überein.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</si>
</sst>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-* #,##0.00\ _€_-;\-* #,##0.00\ _€_-;_-* &quot;-&quot;??\ _€_-;_-@_-"/>
    <numFmt numFmtId="167" formatCode="#,##0.00\ &quot;€&quot;"/>
    <numFmt numFmtId="168" formatCode="dd/mm/yy;@"/>
    <numFmt numFmtId="169" formatCode="0.000%"/>
    <numFmt numFmtId="170" formatCode="_-* #,##0.00\ [$€-1]_-;\-* #,##0.00\ [$€-1]_-;_-* &quot;-&quot;??\ [$€-1]_-"/>
    <numFmt numFmtId="171" formatCode="#,##0.00_ ;\-#,##0.00\ 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trike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6" fillId="0" borderId="0">
      <protection locked="0"/>
    </xf>
    <xf numFmtId="165" fontId="23" fillId="0" borderId="0" applyFont="0" applyFill="0" applyBorder="0" applyAlignment="0" applyProtection="0"/>
    <xf numFmtId="0" fontId="2" fillId="2" borderId="0">
      <alignment horizontal="left"/>
      <protection locked="0"/>
    </xf>
    <xf numFmtId="0" fontId="23" fillId="2" borderId="0">
      <alignment horizontal="left"/>
      <protection locked="0"/>
    </xf>
    <xf numFmtId="0" fontId="24" fillId="2" borderId="0">
      <alignment horizontal="left"/>
      <protection locked="0"/>
    </xf>
    <xf numFmtId="0" fontId="23" fillId="2" borderId="0">
      <alignment horizontal="left"/>
      <protection locked="0"/>
    </xf>
    <xf numFmtId="0" fontId="25" fillId="2" borderId="0">
      <alignment horizontal="left"/>
      <protection locked="0"/>
    </xf>
    <xf numFmtId="0" fontId="23" fillId="2" borderId="0">
      <alignment horizontal="left"/>
      <protection locked="0"/>
    </xf>
    <xf numFmtId="0" fontId="2" fillId="3" borderId="0">
      <protection hidden="1"/>
    </xf>
    <xf numFmtId="0" fontId="23" fillId="3" borderId="0">
      <protection hidden="1"/>
    </xf>
    <xf numFmtId="0" fontId="24" fillId="3" borderId="0">
      <protection hidden="1"/>
    </xf>
    <xf numFmtId="0" fontId="23" fillId="3" borderId="0">
      <protection hidden="1"/>
    </xf>
    <xf numFmtId="0" fontId="25" fillId="3" borderId="0">
      <protection hidden="1"/>
    </xf>
    <xf numFmtId="0" fontId="23" fillId="3" borderId="0">
      <protection hidden="1"/>
    </xf>
    <xf numFmtId="166" fontId="3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protection locked="0"/>
    </xf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17" fillId="0" borderId="0"/>
    <xf numFmtId="0" fontId="8" fillId="0" borderId="0">
      <protection locked="0"/>
    </xf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5" borderId="0" applyNumberFormat="0" applyBorder="0" applyAlignment="0" applyProtection="0"/>
    <xf numFmtId="0" fontId="33" fillId="21" borderId="0" applyNumberFormat="0" applyBorder="0" applyAlignment="0" applyProtection="0"/>
    <xf numFmtId="0" fontId="32" fillId="10" borderId="0" applyNumberFormat="0" applyBorder="0" applyAlignment="0" applyProtection="0"/>
    <xf numFmtId="0" fontId="32" fillId="16" borderId="0" applyNumberFormat="0" applyBorder="0" applyAlignment="0" applyProtection="0"/>
    <xf numFmtId="0" fontId="33" fillId="22" borderId="0" applyNumberFormat="0" applyBorder="0" applyAlignment="0" applyProtection="0"/>
    <xf numFmtId="0" fontId="32" fillId="11" borderId="0" applyNumberFormat="0" applyBorder="0" applyAlignment="0" applyProtection="0"/>
    <xf numFmtId="0" fontId="32" fillId="17" borderId="0" applyNumberFormat="0" applyBorder="0" applyAlignment="0" applyProtection="0"/>
    <xf numFmtId="0" fontId="33" fillId="23" borderId="0" applyNumberFormat="0" applyBorder="0" applyAlignment="0" applyProtection="0"/>
    <xf numFmtId="0" fontId="32" fillId="12" borderId="0" applyNumberFormat="0" applyBorder="0" applyAlignment="0" applyProtection="0"/>
    <xf numFmtId="0" fontId="32" fillId="18" borderId="0" applyNumberFormat="0" applyBorder="0" applyAlignment="0" applyProtection="0"/>
    <xf numFmtId="0" fontId="33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19" borderId="0" applyNumberFormat="0" applyBorder="0" applyAlignment="0" applyProtection="0"/>
    <xf numFmtId="0" fontId="33" fillId="25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3" fillId="26" borderId="0" applyNumberFormat="0" applyBorder="0" applyAlignment="0" applyProtection="0"/>
    <xf numFmtId="0" fontId="1" fillId="0" borderId="0"/>
  </cellStyleXfs>
  <cellXfs count="340">
    <xf numFmtId="0" fontId="0" fillId="0" borderId="0" xfId="0"/>
    <xf numFmtId="0" fontId="0" fillId="0" borderId="0" xfId="0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167" fontId="4" fillId="0" borderId="1" xfId="0" applyNumberFormat="1" applyFont="1" applyBorder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167" fontId="5" fillId="0" borderId="1" xfId="0" applyNumberFormat="1" applyFont="1" applyBorder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center" wrapText="1"/>
      <protection hidden="1"/>
    </xf>
    <xf numFmtId="0" fontId="20" fillId="0" borderId="0" xfId="0" applyFont="1"/>
    <xf numFmtId="0" fontId="21" fillId="0" borderId="0" xfId="53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0" fontId="23" fillId="0" borderId="0" xfId="0" applyFont="1"/>
    <xf numFmtId="0" fontId="0" fillId="0" borderId="0" xfId="0" applyBorder="1"/>
    <xf numFmtId="167" fontId="4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Font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4" borderId="0" xfId="0" applyFill="1" applyProtection="1">
      <protection locked="0"/>
    </xf>
    <xf numFmtId="170" fontId="0" fillId="4" borderId="0" xfId="0" applyNumberFormat="1" applyFill="1" applyProtection="1">
      <protection locked="0"/>
    </xf>
    <xf numFmtId="168" fontId="0" fillId="4" borderId="0" xfId="0" applyNumberFormat="1" applyFill="1" applyProtection="1">
      <protection locked="0"/>
    </xf>
    <xf numFmtId="49" fontId="0" fillId="4" borderId="12" xfId="0" applyNumberFormat="1" applyFill="1" applyBorder="1" applyProtection="1">
      <protection locked="0"/>
    </xf>
    <xf numFmtId="14" fontId="0" fillId="4" borderId="12" xfId="0" applyNumberFormat="1" applyFill="1" applyBorder="1" applyProtection="1">
      <protection locked="0"/>
    </xf>
    <xf numFmtId="49" fontId="0" fillId="4" borderId="0" xfId="0" applyNumberFormat="1" applyFill="1" applyProtection="1">
      <protection locked="0"/>
    </xf>
    <xf numFmtId="0" fontId="0" fillId="4" borderId="0" xfId="0" applyNumberFormat="1" applyFill="1" applyProtection="1">
      <protection locked="0"/>
    </xf>
    <xf numFmtId="0" fontId="0" fillId="4" borderId="12" xfId="0" applyFill="1" applyBorder="1" applyProtection="1">
      <protection locked="0"/>
    </xf>
    <xf numFmtId="49" fontId="0" fillId="0" borderId="0" xfId="0" applyNumberFormat="1"/>
    <xf numFmtId="0" fontId="0" fillId="4" borderId="1" xfId="0" applyFill="1" applyBorder="1" applyProtection="1">
      <protection locked="0"/>
    </xf>
    <xf numFmtId="49" fontId="0" fillId="6" borderId="0" xfId="0" applyNumberFormat="1" applyFill="1"/>
    <xf numFmtId="49" fontId="0" fillId="7" borderId="0" xfId="0" applyNumberFormat="1" applyFill="1"/>
    <xf numFmtId="49" fontId="0" fillId="8" borderId="0" xfId="0" applyNumberFormat="1" applyFill="1"/>
    <xf numFmtId="49" fontId="32" fillId="0" borderId="0" xfId="52" applyNumberFormat="1"/>
    <xf numFmtId="0" fontId="23" fillId="4" borderId="0" xfId="0" applyFont="1" applyFill="1" applyProtection="1">
      <protection locked="0"/>
    </xf>
    <xf numFmtId="0" fontId="9" fillId="0" borderId="0" xfId="51" applyFont="1" applyProtection="1">
      <protection locked="0"/>
    </xf>
    <xf numFmtId="0" fontId="24" fillId="0" borderId="7" xfId="0" applyFont="1" applyBorder="1" applyAlignment="1">
      <alignment vertical="top"/>
    </xf>
    <xf numFmtId="168" fontId="24" fillId="0" borderId="7" xfId="0" applyNumberFormat="1" applyFont="1" applyBorder="1" applyAlignment="1">
      <alignment horizontal="center" vertical="top"/>
    </xf>
    <xf numFmtId="0" fontId="0" fillId="0" borderId="7" xfId="0" applyBorder="1" applyAlignment="1">
      <alignment vertical="top"/>
    </xf>
    <xf numFmtId="168" fontId="9" fillId="0" borderId="7" xfId="0" applyNumberFormat="1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4" fontId="9" fillId="0" borderId="7" xfId="0" applyNumberFormat="1" applyFont="1" applyBorder="1" applyAlignment="1">
      <alignment horizontal="right" vertical="top"/>
    </xf>
    <xf numFmtId="4" fontId="9" fillId="0" borderId="7" xfId="0" applyNumberFormat="1" applyFont="1" applyBorder="1" applyAlignment="1" applyProtection="1">
      <alignment horizontal="right" vertical="top"/>
      <protection locked="0"/>
    </xf>
    <xf numFmtId="0" fontId="9" fillId="0" borderId="7" xfId="0" applyFont="1" applyBorder="1" applyAlignment="1" applyProtection="1">
      <alignment vertical="top" wrapText="1"/>
    </xf>
    <xf numFmtId="0" fontId="4" fillId="0" borderId="0" xfId="53" applyFont="1" applyProtection="1">
      <protection hidden="1"/>
    </xf>
    <xf numFmtId="0" fontId="23" fillId="0" borderId="7" xfId="0" applyFont="1" applyBorder="1" applyAlignment="1">
      <alignment vertical="top"/>
    </xf>
    <xf numFmtId="167" fontId="3" fillId="0" borderId="1" xfId="0" applyNumberFormat="1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27" borderId="0" xfId="0" applyFill="1" applyAlignment="1" applyProtection="1">
      <alignment wrapText="1"/>
      <protection hidden="1"/>
    </xf>
    <xf numFmtId="0" fontId="4" fillId="27" borderId="1" xfId="0" applyFont="1" applyFill="1" applyBorder="1" applyAlignment="1" applyProtection="1">
      <alignment horizontal="center" vertical="center" wrapText="1"/>
      <protection hidden="1"/>
    </xf>
    <xf numFmtId="0" fontId="13" fillId="27" borderId="0" xfId="0" applyFont="1" applyFill="1" applyAlignment="1" applyProtection="1">
      <alignment wrapText="1"/>
      <protection hidden="1"/>
    </xf>
    <xf numFmtId="0" fontId="4" fillId="27" borderId="0" xfId="0" applyFont="1" applyFill="1" applyAlignment="1" applyProtection="1">
      <alignment horizontal="center" vertical="center" wrapText="1"/>
      <protection hidden="1"/>
    </xf>
    <xf numFmtId="0" fontId="4" fillId="27" borderId="0" xfId="0" applyFont="1" applyFill="1" applyAlignment="1" applyProtection="1">
      <alignment wrapText="1"/>
      <protection hidden="1"/>
    </xf>
    <xf numFmtId="0" fontId="21" fillId="27" borderId="0" xfId="0" applyFont="1" applyFill="1" applyAlignment="1" applyProtection="1">
      <alignment wrapText="1"/>
      <protection hidden="1"/>
    </xf>
    <xf numFmtId="0" fontId="0" fillId="28" borderId="0" xfId="0" applyFill="1" applyAlignment="1" applyProtection="1">
      <alignment wrapText="1"/>
      <protection hidden="1"/>
    </xf>
    <xf numFmtId="0" fontId="4" fillId="28" borderId="1" xfId="0" applyFont="1" applyFill="1" applyBorder="1" applyAlignment="1" applyProtection="1">
      <alignment horizontal="center" vertical="center" wrapText="1"/>
      <protection hidden="1"/>
    </xf>
    <xf numFmtId="0" fontId="13" fillId="28" borderId="0" xfId="0" applyFont="1" applyFill="1" applyAlignment="1" applyProtection="1">
      <alignment wrapText="1"/>
      <protection hidden="1"/>
    </xf>
    <xf numFmtId="0" fontId="4" fillId="28" borderId="0" xfId="0" applyFont="1" applyFill="1" applyAlignment="1" applyProtection="1">
      <alignment horizontal="center" vertical="center" wrapText="1"/>
      <protection hidden="1"/>
    </xf>
    <xf numFmtId="0" fontId="4" fillId="28" borderId="0" xfId="0" applyFont="1" applyFill="1" applyAlignment="1" applyProtection="1">
      <alignment wrapText="1"/>
      <protection hidden="1"/>
    </xf>
    <xf numFmtId="0" fontId="21" fillId="28" borderId="0" xfId="0" applyFont="1" applyFill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13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21" fillId="0" borderId="0" xfId="0" applyFont="1" applyFill="1" applyAlignment="1" applyProtection="1">
      <alignment wrapText="1"/>
      <protection hidden="1"/>
    </xf>
    <xf numFmtId="0" fontId="0" fillId="29" borderId="0" xfId="0" applyFill="1" applyAlignment="1" applyProtection="1">
      <alignment wrapText="1"/>
      <protection hidden="1"/>
    </xf>
    <xf numFmtId="0" fontId="4" fillId="29" borderId="1" xfId="0" applyFont="1" applyFill="1" applyBorder="1" applyAlignment="1" applyProtection="1">
      <alignment horizontal="center" vertical="center" wrapText="1"/>
      <protection hidden="1"/>
    </xf>
    <xf numFmtId="167" fontId="4" fillId="29" borderId="1" xfId="0" applyNumberFormat="1" applyFont="1" applyFill="1" applyBorder="1" applyAlignment="1" applyProtection="1">
      <alignment wrapText="1"/>
      <protection hidden="1"/>
    </xf>
    <xf numFmtId="167" fontId="3" fillId="29" borderId="1" xfId="0" applyNumberFormat="1" applyFont="1" applyFill="1" applyBorder="1" applyAlignment="1" applyProtection="1">
      <alignment wrapText="1"/>
      <protection hidden="1"/>
    </xf>
    <xf numFmtId="0" fontId="13" fillId="29" borderId="0" xfId="0" applyFont="1" applyFill="1" applyAlignment="1" applyProtection="1">
      <alignment wrapText="1"/>
      <protection hidden="1"/>
    </xf>
    <xf numFmtId="0" fontId="4" fillId="29" borderId="0" xfId="0" applyFont="1" applyFill="1" applyAlignment="1" applyProtection="1">
      <alignment horizontal="center" vertical="center" wrapText="1"/>
      <protection hidden="1"/>
    </xf>
    <xf numFmtId="0" fontId="4" fillId="29" borderId="0" xfId="0" applyFont="1" applyFill="1" applyAlignment="1" applyProtection="1">
      <alignment wrapText="1"/>
      <protection hidden="1"/>
    </xf>
    <xf numFmtId="0" fontId="4" fillId="29" borderId="0" xfId="0" applyFont="1" applyFill="1" applyAlignment="1" applyProtection="1">
      <alignment horizontal="right"/>
      <protection hidden="1"/>
    </xf>
    <xf numFmtId="0" fontId="21" fillId="29" borderId="0" xfId="0" applyFont="1" applyFill="1" applyAlignment="1" applyProtection="1">
      <alignment wrapText="1"/>
      <protection hidden="1"/>
    </xf>
    <xf numFmtId="167" fontId="4" fillId="29" borderId="8" xfId="0" applyNumberFormat="1" applyFont="1" applyFill="1" applyBorder="1" applyAlignment="1" applyProtection="1">
      <alignment wrapText="1"/>
      <protection hidden="1"/>
    </xf>
    <xf numFmtId="167" fontId="0" fillId="28" borderId="0" xfId="0" applyNumberFormat="1" applyFill="1" applyAlignment="1" applyProtection="1">
      <alignment wrapText="1"/>
      <protection hidden="1"/>
    </xf>
    <xf numFmtId="4" fontId="4" fillId="28" borderId="1" xfId="0" applyNumberFormat="1" applyFont="1" applyFill="1" applyBorder="1" applyAlignment="1" applyProtection="1">
      <alignment wrapText="1"/>
      <protection hidden="1"/>
    </xf>
    <xf numFmtId="4" fontId="3" fillId="28" borderId="1" xfId="0" applyNumberFormat="1" applyFont="1" applyFill="1" applyBorder="1" applyAlignment="1" applyProtection="1">
      <alignment wrapText="1"/>
      <protection hidden="1"/>
    </xf>
    <xf numFmtId="167" fontId="4" fillId="28" borderId="0" xfId="0" applyNumberFormat="1" applyFont="1" applyFill="1" applyAlignment="1" applyProtection="1">
      <alignment wrapText="1"/>
      <protection hidden="1"/>
    </xf>
    <xf numFmtId="0" fontId="0" fillId="30" borderId="0" xfId="0" applyFill="1" applyAlignment="1" applyProtection="1">
      <alignment wrapText="1"/>
      <protection hidden="1"/>
    </xf>
    <xf numFmtId="0" fontId="4" fillId="30" borderId="1" xfId="0" applyFont="1" applyFill="1" applyBorder="1" applyAlignment="1" applyProtection="1">
      <alignment horizontal="center" vertical="center" wrapText="1"/>
      <protection hidden="1"/>
    </xf>
    <xf numFmtId="167" fontId="4" fillId="30" borderId="1" xfId="0" applyNumberFormat="1" applyFont="1" applyFill="1" applyBorder="1" applyAlignment="1" applyProtection="1">
      <alignment wrapText="1"/>
      <protection hidden="1"/>
    </xf>
    <xf numFmtId="167" fontId="3" fillId="30" borderId="1" xfId="0" applyNumberFormat="1" applyFont="1" applyFill="1" applyBorder="1" applyAlignment="1" applyProtection="1">
      <alignment wrapText="1"/>
      <protection hidden="1"/>
    </xf>
    <xf numFmtId="0" fontId="13" fillId="30" borderId="0" xfId="0" applyFont="1" applyFill="1" applyAlignment="1" applyProtection="1">
      <alignment wrapText="1"/>
      <protection hidden="1"/>
    </xf>
    <xf numFmtId="0" fontId="4" fillId="30" borderId="0" xfId="0" applyFont="1" applyFill="1" applyAlignment="1" applyProtection="1">
      <alignment horizontal="center" vertical="center" wrapText="1"/>
      <protection hidden="1"/>
    </xf>
    <xf numFmtId="0" fontId="4" fillId="30" borderId="0" xfId="0" applyFont="1" applyFill="1" applyAlignment="1" applyProtection="1">
      <alignment wrapText="1"/>
      <protection hidden="1"/>
    </xf>
    <xf numFmtId="0" fontId="3" fillId="30" borderId="0" xfId="0" applyFont="1" applyFill="1" applyAlignment="1" applyProtection="1">
      <alignment wrapText="1"/>
      <protection hidden="1"/>
    </xf>
    <xf numFmtId="0" fontId="21" fillId="30" borderId="0" xfId="0" applyFont="1" applyFill="1" applyAlignment="1" applyProtection="1">
      <alignment wrapText="1"/>
      <protection hidden="1"/>
    </xf>
    <xf numFmtId="0" fontId="4" fillId="27" borderId="1" xfId="0" applyFont="1" applyFill="1" applyBorder="1" applyAlignment="1" applyProtection="1">
      <alignment wrapText="1"/>
      <protection hidden="1"/>
    </xf>
    <xf numFmtId="0" fontId="3" fillId="27" borderId="1" xfId="0" applyFont="1" applyFill="1" applyBorder="1" applyAlignment="1" applyProtection="1">
      <alignment wrapText="1"/>
      <protection hidden="1"/>
    </xf>
    <xf numFmtId="0" fontId="3" fillId="27" borderId="0" xfId="0" applyFont="1" applyFill="1" applyAlignment="1" applyProtection="1">
      <alignment wrapText="1"/>
      <protection hidden="1"/>
    </xf>
    <xf numFmtId="167" fontId="4" fillId="27" borderId="0" xfId="0" applyNumberFormat="1" applyFont="1" applyFill="1" applyAlignment="1" applyProtection="1">
      <alignment wrapText="1"/>
      <protection hidden="1"/>
    </xf>
    <xf numFmtId="0" fontId="0" fillId="31" borderId="0" xfId="0" applyFill="1" applyAlignment="1" applyProtection="1">
      <alignment wrapText="1"/>
      <protection hidden="1"/>
    </xf>
    <xf numFmtId="0" fontId="4" fillId="31" borderId="1" xfId="0" applyFont="1" applyFill="1" applyBorder="1" applyAlignment="1" applyProtection="1">
      <alignment horizontal="center" vertical="center" wrapText="1"/>
      <protection hidden="1"/>
    </xf>
    <xf numFmtId="167" fontId="4" fillId="31" borderId="1" xfId="0" applyNumberFormat="1" applyFont="1" applyFill="1" applyBorder="1" applyAlignment="1" applyProtection="1">
      <alignment wrapText="1"/>
      <protection hidden="1"/>
    </xf>
    <xf numFmtId="167" fontId="3" fillId="31" borderId="1" xfId="0" applyNumberFormat="1" applyFont="1" applyFill="1" applyBorder="1" applyAlignment="1" applyProtection="1">
      <alignment wrapText="1"/>
      <protection hidden="1"/>
    </xf>
    <xf numFmtId="0" fontId="13" fillId="31" borderId="0" xfId="0" applyFont="1" applyFill="1" applyAlignment="1" applyProtection="1">
      <alignment wrapText="1"/>
      <protection hidden="1"/>
    </xf>
    <xf numFmtId="0" fontId="4" fillId="31" borderId="0" xfId="0" applyFont="1" applyFill="1" applyAlignment="1" applyProtection="1">
      <alignment horizontal="center" vertical="center" wrapText="1"/>
      <protection hidden="1"/>
    </xf>
    <xf numFmtId="0" fontId="4" fillId="31" borderId="0" xfId="0" applyFont="1" applyFill="1" applyAlignment="1" applyProtection="1">
      <alignment wrapText="1"/>
      <protection hidden="1"/>
    </xf>
    <xf numFmtId="0" fontId="3" fillId="31" borderId="0" xfId="0" applyFont="1" applyFill="1" applyAlignment="1" applyProtection="1">
      <alignment wrapText="1"/>
      <protection hidden="1"/>
    </xf>
    <xf numFmtId="0" fontId="21" fillId="31" borderId="0" xfId="0" applyFont="1" applyFill="1" applyAlignment="1" applyProtection="1">
      <alignment wrapText="1"/>
      <protection hidden="1"/>
    </xf>
    <xf numFmtId="0" fontId="0" fillId="32" borderId="0" xfId="0" applyFill="1" applyAlignment="1" applyProtection="1">
      <alignment wrapText="1"/>
      <protection hidden="1"/>
    </xf>
    <xf numFmtId="0" fontId="0" fillId="32" borderId="0" xfId="0" applyFill="1" applyAlignment="1">
      <alignment horizontal="right"/>
    </xf>
    <xf numFmtId="4" fontId="0" fillId="32" borderId="0" xfId="0" applyNumberFormat="1" applyFill="1" applyAlignment="1">
      <alignment horizontal="right"/>
    </xf>
    <xf numFmtId="0" fontId="3" fillId="0" borderId="0" xfId="0" applyFont="1" applyFill="1" applyAlignment="1" applyProtection="1">
      <alignment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167" fontId="4" fillId="0" borderId="14" xfId="0" applyNumberFormat="1" applyFont="1" applyBorder="1" applyAlignment="1" applyProtection="1">
      <alignment wrapText="1"/>
      <protection hidden="1"/>
    </xf>
    <xf numFmtId="167" fontId="3" fillId="0" borderId="14" xfId="0" applyNumberFormat="1" applyFont="1" applyBorder="1" applyAlignment="1" applyProtection="1">
      <alignment wrapText="1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4" fillId="0" borderId="13" xfId="0" applyFont="1" applyBorder="1" applyAlignment="1" applyProtection="1">
      <alignment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wrapText="1"/>
      <protection hidden="1"/>
    </xf>
    <xf numFmtId="4" fontId="4" fillId="0" borderId="1" xfId="0" applyNumberFormat="1" applyFont="1" applyBorder="1" applyAlignment="1" applyProtection="1">
      <alignment horizontal="right" wrapText="1" indent="1"/>
      <protection hidden="1"/>
    </xf>
    <xf numFmtId="4" fontId="3" fillId="0" borderId="1" xfId="0" applyNumberFormat="1" applyFont="1" applyBorder="1" applyAlignment="1" applyProtection="1">
      <alignment horizontal="right" wrapText="1" indent="1"/>
      <protection hidden="1"/>
    </xf>
    <xf numFmtId="4" fontId="4" fillId="0" borderId="1" xfId="36" applyNumberFormat="1" applyFont="1" applyBorder="1" applyAlignment="1" applyProtection="1">
      <alignment horizontal="right" wrapText="1" indent="1"/>
      <protection hidden="1"/>
    </xf>
    <xf numFmtId="0" fontId="0" fillId="33" borderId="0" xfId="0" applyFill="1" applyProtection="1">
      <protection locked="0"/>
    </xf>
    <xf numFmtId="0" fontId="0" fillId="0" borderId="0" xfId="0" applyAlignment="1">
      <alignment wrapText="1"/>
    </xf>
    <xf numFmtId="0" fontId="4" fillId="30" borderId="0" xfId="0" applyFont="1" applyFill="1" applyAlignment="1" applyProtection="1">
      <alignment horizontal="right"/>
      <protection hidden="1"/>
    </xf>
    <xf numFmtId="171" fontId="0" fillId="0" borderId="0" xfId="0" applyNumberFormat="1"/>
    <xf numFmtId="0" fontId="24" fillId="0" borderId="7" xfId="0" applyFont="1" applyBorder="1" applyAlignment="1">
      <alignment horizontal="left" vertical="top"/>
    </xf>
    <xf numFmtId="168" fontId="24" fillId="0" borderId="7" xfId="0" applyNumberFormat="1" applyFont="1" applyBorder="1" applyAlignment="1">
      <alignment horizontal="left" vertical="top"/>
    </xf>
    <xf numFmtId="4" fontId="24" fillId="0" borderId="7" xfId="0" applyNumberFormat="1" applyFont="1" applyBorder="1" applyAlignment="1">
      <alignment horizontal="left" vertical="top"/>
    </xf>
    <xf numFmtId="4" fontId="24" fillId="0" borderId="7" xfId="0" applyNumberFormat="1" applyFont="1" applyBorder="1" applyAlignment="1" applyProtection="1">
      <alignment horizontal="left" vertical="top"/>
      <protection locked="0"/>
    </xf>
    <xf numFmtId="0" fontId="24" fillId="0" borderId="7" xfId="0" applyFont="1" applyBorder="1" applyAlignment="1" applyProtection="1">
      <alignment horizontal="left" vertical="top" wrapText="1"/>
    </xf>
    <xf numFmtId="0" fontId="4" fillId="0" borderId="0" xfId="53" applyFont="1" applyAlignment="1" applyProtection="1">
      <alignment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2" fillId="0" borderId="0" xfId="48"/>
    <xf numFmtId="0" fontId="32" fillId="0" borderId="0" xfId="48" applyProtection="1">
      <protection locked="0"/>
    </xf>
    <xf numFmtId="0" fontId="9" fillId="0" borderId="0" xfId="48" applyFont="1" applyProtection="1">
      <protection locked="0"/>
    </xf>
    <xf numFmtId="0" fontId="23" fillId="0" borderId="0" xfId="48" applyFont="1" applyProtection="1">
      <protection locked="0"/>
    </xf>
    <xf numFmtId="0" fontId="23" fillId="0" borderId="0" xfId="42" applyProtection="1">
      <protection locked="0"/>
    </xf>
    <xf numFmtId="0" fontId="32" fillId="0" borderId="0" xfId="48" applyNumberFormat="1" applyProtection="1">
      <protection locked="0"/>
    </xf>
    <xf numFmtId="0" fontId="0" fillId="33" borderId="0" xfId="0" applyFill="1" applyProtection="1">
      <protection locked="0"/>
    </xf>
    <xf numFmtId="0" fontId="0" fillId="33" borderId="0" xfId="0" applyFill="1"/>
    <xf numFmtId="0" fontId="0" fillId="0" borderId="0" xfId="0" applyBorder="1" applyAlignment="1">
      <alignment horizontal="left"/>
    </xf>
    <xf numFmtId="171" fontId="32" fillId="0" borderId="1" xfId="59" applyNumberFormat="1" applyFont="1" applyBorder="1"/>
    <xf numFmtId="0" fontId="35" fillId="0" borderId="0" xfId="0" applyFont="1"/>
    <xf numFmtId="0" fontId="0" fillId="0" borderId="1" xfId="0" applyBorder="1"/>
    <xf numFmtId="0" fontId="37" fillId="33" borderId="1" xfId="0" applyFont="1" applyFill="1" applyBorder="1" applyAlignment="1" applyProtection="1">
      <alignment horizontal="center" wrapText="1"/>
      <protection locked="0"/>
    </xf>
    <xf numFmtId="0" fontId="16" fillId="0" borderId="1" xfId="42" applyFont="1" applyBorder="1"/>
    <xf numFmtId="0" fontId="0" fillId="33" borderId="1" xfId="0" applyFill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171" fontId="32" fillId="0" borderId="0" xfId="59" applyNumberFormat="1" applyFont="1" applyBorder="1"/>
    <xf numFmtId="0" fontId="38" fillId="0" borderId="0" xfId="0" applyFont="1" applyBorder="1" applyAlignment="1">
      <alignment horizontal="right" vertical="top" wrapText="1"/>
    </xf>
    <xf numFmtId="2" fontId="37" fillId="34" borderId="1" xfId="0" applyNumberFormat="1" applyFont="1" applyFill="1" applyBorder="1" applyAlignment="1" applyProtection="1">
      <alignment horizontal="left" wrapText="1" indent="3"/>
      <protection locked="0"/>
    </xf>
    <xf numFmtId="167" fontId="16" fillId="0" borderId="1" xfId="42" applyNumberFormat="1" applyFont="1" applyBorder="1"/>
    <xf numFmtId="164" fontId="32" fillId="0" borderId="1" xfId="59" applyNumberFormat="1" applyFont="1" applyBorder="1"/>
    <xf numFmtId="164" fontId="34" fillId="0" borderId="1" xfId="59" applyNumberFormat="1" applyFont="1" applyBorder="1"/>
    <xf numFmtId="167" fontId="38" fillId="33" borderId="1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/>
      <protection hidden="1"/>
    </xf>
    <xf numFmtId="0" fontId="23" fillId="0" borderId="1" xfId="0" applyFont="1" applyBorder="1" applyProtection="1">
      <protection locked="0"/>
    </xf>
    <xf numFmtId="0" fontId="0" fillId="35" borderId="0" xfId="0" applyNumberFormat="1" applyFill="1" applyProtection="1">
      <protection locked="0"/>
    </xf>
    <xf numFmtId="170" fontId="0" fillId="36" borderId="0" xfId="0" applyNumberFormat="1" applyFill="1" applyProtection="1">
      <protection locked="0"/>
    </xf>
    <xf numFmtId="0" fontId="0" fillId="36" borderId="0" xfId="0" applyNumberFormat="1" applyFill="1" applyProtection="1">
      <protection locked="0"/>
    </xf>
    <xf numFmtId="0" fontId="23" fillId="0" borderId="0" xfId="0" applyFont="1" applyProtection="1">
      <protection locked="0"/>
    </xf>
    <xf numFmtId="2" fontId="37" fillId="34" borderId="1" xfId="0" applyNumberFormat="1" applyFont="1" applyFill="1" applyBorder="1" applyAlignment="1" applyProtection="1">
      <alignment horizontal="center" wrapText="1"/>
    </xf>
    <xf numFmtId="0" fontId="37" fillId="34" borderId="1" xfId="0" applyFont="1" applyFill="1" applyBorder="1" applyAlignment="1" applyProtection="1">
      <alignment horizontal="center" wrapText="1"/>
    </xf>
    <xf numFmtId="171" fontId="40" fillId="0" borderId="0" xfId="59" applyNumberFormat="1" applyFont="1" applyBorder="1"/>
    <xf numFmtId="167" fontId="16" fillId="0" borderId="1" xfId="42" applyNumberFormat="1" applyFont="1" applyBorder="1" applyProtection="1">
      <protection locked="0"/>
    </xf>
    <xf numFmtId="2" fontId="37" fillId="34" borderId="1" xfId="0" applyNumberFormat="1" applyFont="1" applyFill="1" applyBorder="1" applyAlignment="1" applyProtection="1">
      <alignment horizontal="left" wrapText="1" indent="3"/>
    </xf>
    <xf numFmtId="0" fontId="39" fillId="0" borderId="0" xfId="0" applyFont="1"/>
    <xf numFmtId="0" fontId="29" fillId="0" borderId="0" xfId="0" applyFont="1" applyProtection="1">
      <protection locked="0"/>
    </xf>
    <xf numFmtId="0" fontId="29" fillId="4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23" fillId="34" borderId="0" xfId="0" applyFont="1" applyFill="1" applyProtection="1">
      <protection locked="0"/>
    </xf>
    <xf numFmtId="0" fontId="0" fillId="34" borderId="0" xfId="0" applyFill="1" applyProtection="1"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3" fillId="0" borderId="0" xfId="0" applyFont="1" applyFill="1" applyAlignment="1" applyProtection="1">
      <alignment horizontal="left" wrapText="1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0" borderId="13" xfId="0" applyFill="1" applyBorder="1" applyAlignment="1" applyProtection="1">
      <alignment wrapText="1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0" xfId="53" applyFont="1" applyFill="1" applyProtection="1">
      <protection hidden="1"/>
    </xf>
    <xf numFmtId="0" fontId="4" fillId="0" borderId="0" xfId="53" applyFont="1" applyFill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/>
    <xf numFmtId="0" fontId="4" fillId="0" borderId="0" xfId="0" applyFont="1" applyFill="1" applyAlignment="1" applyProtection="1">
      <alignment vertical="top" wrapText="1"/>
      <protection hidden="1"/>
    </xf>
    <xf numFmtId="168" fontId="4" fillId="0" borderId="0" xfId="0" applyNumberFormat="1" applyFont="1" applyFill="1" applyAlignment="1" applyProtection="1">
      <alignment horizontal="center"/>
      <protection hidden="1"/>
    </xf>
    <xf numFmtId="164" fontId="3" fillId="0" borderId="0" xfId="55" applyNumberFormat="1" applyFont="1" applyFill="1" applyAlignment="1" applyProtection="1">
      <alignment horizontal="left"/>
      <protection hidden="1"/>
    </xf>
    <xf numFmtId="0" fontId="21" fillId="0" borderId="0" xfId="53" applyFont="1" applyFill="1" applyProtection="1">
      <protection hidden="1"/>
    </xf>
    <xf numFmtId="0" fontId="4" fillId="0" borderId="0" xfId="53" applyFont="1" applyFill="1" applyBorder="1" applyAlignment="1" applyProtection="1">
      <alignment horizontal="left"/>
      <protection hidden="1"/>
    </xf>
    <xf numFmtId="0" fontId="22" fillId="0" borderId="0" xfId="53" applyFont="1" applyFill="1" applyBorder="1" applyAlignment="1" applyProtection="1">
      <alignment horizontal="center"/>
      <protection hidden="1"/>
    </xf>
    <xf numFmtId="0" fontId="4" fillId="0" borderId="0" xfId="53" applyFont="1" applyBorder="1" applyProtection="1">
      <protection hidden="1"/>
    </xf>
    <xf numFmtId="0" fontId="4" fillId="0" borderId="0" xfId="53" applyFont="1" applyFill="1" applyBorder="1" applyAlignment="1" applyProtection="1">
      <alignment horizontal="left" vertical="top"/>
      <protection hidden="1"/>
    </xf>
    <xf numFmtId="0" fontId="4" fillId="0" borderId="0" xfId="53" applyFont="1" applyFill="1" applyBorder="1" applyProtection="1"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Border="1" applyAlignment="1" applyProtection="1">
      <alignment wrapText="1"/>
      <protection hidden="1"/>
    </xf>
    <xf numFmtId="10" fontId="3" fillId="0" borderId="1" xfId="36" applyNumberFormat="1" applyFont="1" applyBorder="1" applyAlignment="1" applyProtection="1">
      <alignment horizontal="right" wrapText="1" indent="1"/>
      <protection hidden="1"/>
    </xf>
    <xf numFmtId="0" fontId="41" fillId="0" borderId="0" xfId="83" applyFont="1" applyProtection="1"/>
    <xf numFmtId="49" fontId="41" fillId="0" borderId="0" xfId="83" applyNumberFormat="1" applyFont="1" applyAlignment="1" applyProtection="1">
      <alignment wrapText="1"/>
    </xf>
    <xf numFmtId="0" fontId="41" fillId="0" borderId="0" xfId="83" applyNumberFormat="1" applyFont="1" applyProtection="1"/>
    <xf numFmtId="0" fontId="14" fillId="37" borderId="15" xfId="83" applyNumberFormat="1" applyFont="1" applyFill="1" applyBorder="1" applyAlignment="1" applyProtection="1">
      <alignment horizontal="center" vertical="center"/>
      <protection locked="0"/>
    </xf>
    <xf numFmtId="0" fontId="14" fillId="37" borderId="16" xfId="83" applyNumberFormat="1" applyFont="1" applyFill="1" applyBorder="1" applyAlignment="1" applyProtection="1">
      <alignment horizontal="center" vertical="center"/>
      <protection locked="0"/>
    </xf>
    <xf numFmtId="0" fontId="14" fillId="37" borderId="21" xfId="83" applyNumberFormat="1" applyFont="1" applyFill="1" applyBorder="1" applyAlignment="1" applyProtection="1">
      <alignment horizontal="center" vertical="center"/>
      <protection locked="0"/>
    </xf>
    <xf numFmtId="0" fontId="14" fillId="37" borderId="1" xfId="83" applyNumberFormat="1" applyFont="1" applyFill="1" applyBorder="1" applyAlignment="1" applyProtection="1">
      <alignment horizontal="center" vertical="center"/>
      <protection locked="0"/>
    </xf>
    <xf numFmtId="0" fontId="42" fillId="37" borderId="21" xfId="83" applyNumberFormat="1" applyFont="1" applyFill="1" applyBorder="1" applyAlignment="1" applyProtection="1">
      <alignment horizontal="center" vertical="center"/>
      <protection locked="0"/>
    </xf>
    <xf numFmtId="0" fontId="42" fillId="37" borderId="1" xfId="83" applyNumberFormat="1" applyFont="1" applyFill="1" applyBorder="1" applyAlignment="1" applyProtection="1">
      <alignment horizontal="center" vertical="center"/>
      <protection locked="0"/>
    </xf>
    <xf numFmtId="0" fontId="42" fillId="37" borderId="23" xfId="83" applyNumberFormat="1" applyFont="1" applyFill="1" applyBorder="1" applyAlignment="1" applyProtection="1">
      <alignment horizontal="center" vertical="center"/>
      <protection locked="0"/>
    </xf>
    <xf numFmtId="0" fontId="42" fillId="37" borderId="24" xfId="83" applyNumberFormat="1" applyFont="1" applyFill="1" applyBorder="1" applyAlignment="1" applyProtection="1">
      <alignment horizontal="center" vertical="center"/>
      <protection locked="0"/>
    </xf>
    <xf numFmtId="0" fontId="42" fillId="37" borderId="15" xfId="83" applyNumberFormat="1" applyFont="1" applyFill="1" applyBorder="1" applyAlignment="1" applyProtection="1">
      <alignment horizontal="center" vertical="center"/>
      <protection locked="0"/>
    </xf>
    <xf numFmtId="0" fontId="42" fillId="37" borderId="16" xfId="83" applyNumberFormat="1" applyFont="1" applyFill="1" applyBorder="1" applyAlignment="1" applyProtection="1">
      <alignment horizontal="center" vertical="center"/>
      <protection locked="0"/>
    </xf>
    <xf numFmtId="0" fontId="43" fillId="0" borderId="0" xfId="83" applyFont="1" applyProtection="1"/>
    <xf numFmtId="49" fontId="43" fillId="0" borderId="0" xfId="83" applyNumberFormat="1" applyFont="1" applyAlignment="1" applyProtection="1">
      <alignment vertical="top" wrapText="1"/>
    </xf>
    <xf numFmtId="0" fontId="8" fillId="0" borderId="0" xfId="83" applyFont="1" applyBorder="1" applyProtection="1"/>
    <xf numFmtId="0" fontId="3" fillId="0" borderId="1" xfId="0" applyFont="1" applyBorder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protection hidden="1"/>
    </xf>
    <xf numFmtId="169" fontId="4" fillId="0" borderId="0" xfId="0" applyNumberFormat="1" applyFont="1" applyFill="1" applyAlignment="1" applyProtection="1">
      <alignment horizontal="left"/>
      <protection hidden="1"/>
    </xf>
    <xf numFmtId="0" fontId="3" fillId="0" borderId="0" xfId="53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16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protection hidden="1"/>
    </xf>
    <xf numFmtId="167" fontId="4" fillId="37" borderId="1" xfId="0" applyNumberFormat="1" applyFont="1" applyFill="1" applyBorder="1" applyAlignment="1" applyProtection="1">
      <alignment wrapText="1"/>
      <protection locked="0"/>
    </xf>
    <xf numFmtId="14" fontId="21" fillId="37" borderId="5" xfId="0" applyNumberFormat="1" applyFont="1" applyFill="1" applyBorder="1" applyAlignment="1" applyProtection="1">
      <protection locked="0"/>
    </xf>
    <xf numFmtId="49" fontId="41" fillId="0" borderId="33" xfId="83" applyNumberFormat="1" applyFont="1" applyBorder="1" applyAlignment="1" applyProtection="1">
      <alignment horizontal="center" vertical="center" wrapText="1"/>
      <protection hidden="1"/>
    </xf>
    <xf numFmtId="0" fontId="38" fillId="0" borderId="30" xfId="83" applyNumberFormat="1" applyFont="1" applyBorder="1" applyAlignment="1" applyProtection="1">
      <alignment vertical="center" textRotation="90"/>
      <protection hidden="1"/>
    </xf>
    <xf numFmtId="0" fontId="38" fillId="0" borderId="29" xfId="83" applyNumberFormat="1" applyFont="1" applyBorder="1" applyAlignment="1" applyProtection="1">
      <alignment vertical="center" textRotation="90"/>
      <protection hidden="1"/>
    </xf>
    <xf numFmtId="49" fontId="41" fillId="0" borderId="28" xfId="83" applyNumberFormat="1" applyFont="1" applyBorder="1" applyAlignment="1" applyProtection="1">
      <alignment horizontal="center" vertical="center" wrapText="1"/>
      <protection hidden="1"/>
    </xf>
    <xf numFmtId="49" fontId="41" fillId="0" borderId="22" xfId="83" applyNumberFormat="1" applyFont="1" applyBorder="1" applyAlignment="1" applyProtection="1">
      <alignment horizontal="center" vertical="center" wrapText="1"/>
      <protection hidden="1"/>
    </xf>
    <xf numFmtId="49" fontId="41" fillId="0" borderId="20" xfId="83" applyNumberFormat="1" applyFont="1" applyBorder="1" applyAlignment="1" applyProtection="1">
      <alignment horizontal="center" vertical="center" wrapText="1"/>
      <protection hidden="1"/>
    </xf>
    <xf numFmtId="0" fontId="41" fillId="0" borderId="28" xfId="83" applyNumberFormat="1" applyFont="1" applyBorder="1" applyAlignment="1" applyProtection="1">
      <alignment horizontal="center" wrapText="1"/>
      <protection hidden="1"/>
    </xf>
    <xf numFmtId="0" fontId="41" fillId="0" borderId="22" xfId="83" applyNumberFormat="1" applyFont="1" applyBorder="1" applyAlignment="1" applyProtection="1">
      <alignment horizontal="center" wrapText="1"/>
      <protection hidden="1"/>
    </xf>
    <xf numFmtId="0" fontId="41" fillId="0" borderId="20" xfId="83" applyNumberFormat="1" applyFont="1" applyBorder="1" applyAlignment="1" applyProtection="1">
      <alignment horizontal="center" wrapText="1"/>
      <protection hidden="1"/>
    </xf>
    <xf numFmtId="49" fontId="41" fillId="0" borderId="0" xfId="83" applyNumberFormat="1" applyFont="1" applyAlignment="1" applyProtection="1">
      <alignment wrapText="1"/>
      <protection hidden="1"/>
    </xf>
    <xf numFmtId="0" fontId="41" fillId="0" borderId="0" xfId="83" applyFont="1" applyProtection="1">
      <protection hidden="1"/>
    </xf>
    <xf numFmtId="0" fontId="4" fillId="0" borderId="0" xfId="0" applyFont="1" applyFill="1" applyAlignment="1" applyProtection="1">
      <alignment horizontal="left" vertical="top"/>
      <protection hidden="1"/>
    </xf>
    <xf numFmtId="0" fontId="21" fillId="0" borderId="13" xfId="0" applyFont="1" applyFill="1" applyBorder="1" applyAlignment="1" applyProtection="1">
      <alignment wrapText="1"/>
      <protection hidden="1"/>
    </xf>
    <xf numFmtId="0" fontId="4" fillId="37" borderId="1" xfId="0" applyFont="1" applyFill="1" applyBorder="1" applyAlignment="1" applyProtection="1">
      <alignment vertical="top" wrapText="1"/>
      <protection locked="0"/>
    </xf>
    <xf numFmtId="14" fontId="4" fillId="37" borderId="1" xfId="0" applyNumberFormat="1" applyFont="1" applyFill="1" applyBorder="1" applyAlignment="1" applyProtection="1">
      <alignment vertical="top" wrapText="1"/>
      <protection locked="0"/>
    </xf>
    <xf numFmtId="0" fontId="22" fillId="37" borderId="1" xfId="53" applyFont="1" applyFill="1" applyBorder="1" applyAlignment="1" applyProtection="1">
      <protection locked="0"/>
    </xf>
    <xf numFmtId="0" fontId="4" fillId="37" borderId="1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wrapText="1"/>
      <protection hidden="1"/>
    </xf>
    <xf numFmtId="167" fontId="4" fillId="0" borderId="0" xfId="0" applyNumberFormat="1" applyFont="1" applyBorder="1" applyAlignment="1" applyProtection="1">
      <alignment wrapText="1"/>
      <protection hidden="1"/>
    </xf>
    <xf numFmtId="167" fontId="4" fillId="30" borderId="0" xfId="0" applyNumberFormat="1" applyFont="1" applyFill="1" applyAlignment="1" applyProtection="1">
      <alignment wrapText="1"/>
      <protection hidden="1"/>
    </xf>
    <xf numFmtId="167" fontId="4" fillId="31" borderId="0" xfId="0" applyNumberFormat="1" applyFont="1" applyFill="1" applyAlignment="1" applyProtection="1">
      <alignment wrapText="1"/>
      <protection hidden="1"/>
    </xf>
    <xf numFmtId="0" fontId="44" fillId="0" borderId="0" xfId="0" applyFont="1" applyFill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horizontal="center" vertical="top" wrapText="1"/>
    </xf>
    <xf numFmtId="0" fontId="0" fillId="29" borderId="0" xfId="0" applyFill="1" applyAlignment="1" applyProtection="1">
      <alignment horizontal="left" vertical="center"/>
      <protection hidden="1"/>
    </xf>
    <xf numFmtId="0" fontId="0" fillId="32" borderId="0" xfId="0" applyFill="1" applyAlignment="1" applyProtection="1">
      <alignment horizontal="left" vertical="center"/>
      <protection hidden="1"/>
    </xf>
    <xf numFmtId="0" fontId="0" fillId="32" borderId="0" xfId="0" applyFill="1" applyAlignment="1">
      <alignment horizontal="left" vertical="center"/>
    </xf>
    <xf numFmtId="4" fontId="0" fillId="32" borderId="0" xfId="0" applyNumberFormat="1" applyFill="1" applyAlignment="1">
      <alignment horizontal="left" vertical="center"/>
    </xf>
    <xf numFmtId="0" fontId="0" fillId="31" borderId="0" xfId="0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37" borderId="1" xfId="0" applyFont="1" applyFill="1" applyBorder="1" applyAlignment="1" applyProtection="1">
      <protection hidden="1"/>
    </xf>
    <xf numFmtId="0" fontId="4" fillId="37" borderId="1" xfId="0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44" fillId="0" borderId="0" xfId="0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protection hidden="1"/>
    </xf>
    <xf numFmtId="0" fontId="21" fillId="0" borderId="0" xfId="53" applyFont="1" applyFill="1" applyBorder="1" applyProtection="1">
      <protection hidden="1"/>
    </xf>
    <xf numFmtId="0" fontId="4" fillId="37" borderId="8" xfId="0" applyFont="1" applyFill="1" applyBorder="1" applyAlignment="1" applyProtection="1">
      <alignment wrapText="1"/>
      <protection hidden="1"/>
    </xf>
    <xf numFmtId="0" fontId="4" fillId="37" borderId="34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protection hidden="1"/>
    </xf>
    <xf numFmtId="49" fontId="4" fillId="0" borderId="0" xfId="0" applyNumberFormat="1" applyFont="1" applyFill="1" applyAlignment="1" applyProtection="1">
      <alignment horizontal="right" vertical="top" wrapText="1"/>
      <protection hidden="1"/>
    </xf>
    <xf numFmtId="0" fontId="21" fillId="0" borderId="0" xfId="0" applyFont="1" applyBorder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0" fontId="22" fillId="37" borderId="2" xfId="53" applyFont="1" applyFill="1" applyBorder="1" applyAlignment="1" applyProtection="1">
      <alignment horizontal="center"/>
      <protection locked="0"/>
    </xf>
    <xf numFmtId="0" fontId="22" fillId="37" borderId="9" xfId="53" applyFont="1" applyFill="1" applyBorder="1" applyAlignment="1" applyProtection="1">
      <alignment horizontal="center"/>
      <protection locked="0"/>
    </xf>
    <xf numFmtId="0" fontId="18" fillId="0" borderId="0" xfId="53" applyFont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0" fontId="3" fillId="37" borderId="1" xfId="0" applyFont="1" applyFill="1" applyBorder="1" applyAlignment="1" applyProtection="1">
      <alignment horizontal="left" wrapText="1"/>
      <protection locked="0"/>
    </xf>
    <xf numFmtId="0" fontId="4" fillId="37" borderId="1" xfId="53" applyFont="1" applyFill="1" applyBorder="1" applyAlignment="1" applyProtection="1">
      <alignment horizontal="left"/>
      <protection locked="0"/>
    </xf>
    <xf numFmtId="0" fontId="4" fillId="37" borderId="2" xfId="0" applyFont="1" applyFill="1" applyBorder="1" applyAlignment="1" applyProtection="1">
      <alignment horizontal="right"/>
      <protection locked="0"/>
    </xf>
    <xf numFmtId="0" fontId="4" fillId="37" borderId="9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center" vertical="center" wrapText="1"/>
      <protection hidden="1"/>
    </xf>
    <xf numFmtId="167" fontId="4" fillId="37" borderId="1" xfId="0" applyNumberFormat="1" applyFont="1" applyFill="1" applyBorder="1" applyAlignment="1" applyProtection="1">
      <alignment horizontal="right" vertical="top" wrapText="1"/>
      <protection locked="0"/>
    </xf>
    <xf numFmtId="0" fontId="4" fillId="37" borderId="1" xfId="53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wrapText="1"/>
      <protection hidden="1"/>
    </xf>
    <xf numFmtId="0" fontId="4" fillId="0" borderId="9" xfId="0" applyFont="1" applyBorder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wrapText="1"/>
      <protection hidden="1"/>
    </xf>
    <xf numFmtId="0" fontId="4" fillId="0" borderId="9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4" fillId="37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0" fillId="37" borderId="5" xfId="0" applyFill="1" applyBorder="1" applyAlignment="1" applyProtection="1">
      <alignment wrapText="1"/>
      <protection locked="0"/>
    </xf>
    <xf numFmtId="0" fontId="21" fillId="0" borderId="5" xfId="0" applyFont="1" applyBorder="1" applyAlignment="1" applyProtection="1">
      <protection hidden="1"/>
    </xf>
    <xf numFmtId="0" fontId="4" fillId="0" borderId="5" xfId="0" applyFont="1" applyBorder="1" applyAlignment="1" applyProtection="1">
      <alignment horizontal="left" vertical="top" wrapText="1"/>
      <protection hidden="1"/>
    </xf>
    <xf numFmtId="0" fontId="4" fillId="37" borderId="2" xfId="0" applyFont="1" applyFill="1" applyBorder="1" applyAlignment="1" applyProtection="1">
      <alignment horizontal="center" vertical="top" wrapText="1"/>
      <protection locked="0"/>
    </xf>
    <xf numFmtId="0" fontId="4" fillId="37" borderId="11" xfId="0" applyFont="1" applyFill="1" applyBorder="1" applyAlignment="1" applyProtection="1">
      <alignment horizontal="center" vertical="top" wrapText="1"/>
      <protection locked="0"/>
    </xf>
    <xf numFmtId="0" fontId="4" fillId="37" borderId="9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wrapText="1"/>
      <protection hidden="1"/>
    </xf>
    <xf numFmtId="0" fontId="3" fillId="0" borderId="9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5" fillId="0" borderId="10" xfId="0" applyFont="1" applyBorder="1" applyAlignment="1" applyProtection="1">
      <alignment wrapText="1"/>
      <protection hidden="1"/>
    </xf>
    <xf numFmtId="0" fontId="15" fillId="0" borderId="0" xfId="0" applyFont="1" applyBorder="1" applyAlignment="1" applyProtection="1">
      <alignment wrapText="1"/>
      <protection hidden="1"/>
    </xf>
    <xf numFmtId="0" fontId="8" fillId="0" borderId="0" xfId="83" applyFont="1" applyBorder="1" applyAlignment="1" applyProtection="1">
      <alignment horizontal="left"/>
    </xf>
    <xf numFmtId="0" fontId="41" fillId="37" borderId="2" xfId="83" applyNumberFormat="1" applyFont="1" applyFill="1" applyBorder="1" applyAlignment="1" applyProtection="1">
      <alignment horizontal="left" vertical="top" wrapText="1"/>
      <protection locked="0"/>
    </xf>
    <xf numFmtId="0" fontId="41" fillId="37" borderId="9" xfId="83" applyNumberFormat="1" applyFont="1" applyFill="1" applyBorder="1" applyAlignment="1" applyProtection="1">
      <alignment horizontal="left" vertical="top" wrapText="1"/>
      <protection locked="0"/>
    </xf>
    <xf numFmtId="0" fontId="41" fillId="37" borderId="11" xfId="83" applyNumberFormat="1" applyFont="1" applyFill="1" applyBorder="1" applyAlignment="1" applyProtection="1">
      <alignment horizontal="left" vertical="top" wrapText="1"/>
      <protection locked="0"/>
    </xf>
    <xf numFmtId="0" fontId="41" fillId="0" borderId="2" xfId="83" applyNumberFormat="1" applyFont="1" applyFill="1" applyBorder="1" applyAlignment="1" applyProtection="1">
      <alignment horizontal="left" vertical="top" wrapText="1"/>
      <protection hidden="1"/>
    </xf>
    <xf numFmtId="0" fontId="41" fillId="0" borderId="9" xfId="83" applyNumberFormat="1" applyFont="1" applyFill="1" applyBorder="1" applyAlignment="1" applyProtection="1">
      <alignment horizontal="left" vertical="top" wrapText="1"/>
      <protection hidden="1"/>
    </xf>
    <xf numFmtId="0" fontId="41" fillId="0" borderId="19" xfId="83" applyNumberFormat="1" applyFont="1" applyFill="1" applyBorder="1" applyAlignment="1" applyProtection="1">
      <alignment horizontal="left" vertical="top" wrapText="1"/>
      <protection hidden="1"/>
    </xf>
    <xf numFmtId="0" fontId="41" fillId="0" borderId="17" xfId="83" applyNumberFormat="1" applyFont="1" applyFill="1" applyBorder="1" applyAlignment="1" applyProtection="1">
      <alignment horizontal="left" vertical="top" wrapText="1"/>
      <protection hidden="1"/>
    </xf>
    <xf numFmtId="0" fontId="41" fillId="37" borderId="19" xfId="83" applyNumberFormat="1" applyFont="1" applyFill="1" applyBorder="1" applyAlignment="1" applyProtection="1">
      <alignment horizontal="left" vertical="top" wrapText="1"/>
      <protection locked="0"/>
    </xf>
    <xf numFmtId="0" fontId="41" fillId="37" borderId="17" xfId="83" applyNumberFormat="1" applyFont="1" applyFill="1" applyBorder="1" applyAlignment="1" applyProtection="1">
      <alignment horizontal="left" vertical="top" wrapText="1"/>
      <protection locked="0"/>
    </xf>
    <xf numFmtId="0" fontId="41" fillId="37" borderId="18" xfId="83" applyNumberFormat="1" applyFont="1" applyFill="1" applyBorder="1" applyAlignment="1" applyProtection="1">
      <alignment horizontal="left" vertical="top" wrapText="1"/>
      <protection locked="0"/>
    </xf>
    <xf numFmtId="0" fontId="41" fillId="37" borderId="27" xfId="83" applyNumberFormat="1" applyFont="1" applyFill="1" applyBorder="1" applyAlignment="1" applyProtection="1">
      <alignment horizontal="left" vertical="top" wrapText="1"/>
      <protection locked="0"/>
    </xf>
    <xf numFmtId="0" fontId="41" fillId="37" borderId="25" xfId="83" applyNumberFormat="1" applyFont="1" applyFill="1" applyBorder="1" applyAlignment="1" applyProtection="1">
      <alignment horizontal="left" vertical="top" wrapText="1"/>
      <protection locked="0"/>
    </xf>
    <xf numFmtId="0" fontId="41" fillId="37" borderId="26" xfId="83" applyNumberFormat="1" applyFont="1" applyFill="1" applyBorder="1" applyAlignment="1" applyProtection="1">
      <alignment horizontal="left" vertical="top" wrapText="1"/>
      <protection locked="0"/>
    </xf>
    <xf numFmtId="49" fontId="41" fillId="0" borderId="3" xfId="83" applyNumberFormat="1" applyFont="1" applyBorder="1" applyAlignment="1" applyProtection="1">
      <alignment horizontal="center" vertical="center" wrapText="1"/>
      <protection hidden="1"/>
    </xf>
    <xf numFmtId="49" fontId="41" fillId="0" borderId="6" xfId="83" applyNumberFormat="1" applyFont="1" applyBorder="1" applyAlignment="1" applyProtection="1">
      <alignment horizontal="center" vertical="center" wrapText="1"/>
      <protection hidden="1"/>
    </xf>
    <xf numFmtId="49" fontId="41" fillId="0" borderId="4" xfId="83" applyNumberFormat="1" applyFont="1" applyBorder="1" applyAlignment="1" applyProtection="1">
      <alignment horizontal="center" vertical="center" wrapText="1"/>
      <protection hidden="1"/>
    </xf>
    <xf numFmtId="49" fontId="43" fillId="0" borderId="0" xfId="83" applyNumberFormat="1" applyFont="1" applyBorder="1" applyAlignment="1" applyProtection="1">
      <alignment horizontal="left" vertical="top" wrapText="1"/>
    </xf>
    <xf numFmtId="0" fontId="41" fillId="0" borderId="32" xfId="83" applyNumberFormat="1" applyFont="1" applyBorder="1" applyAlignment="1" applyProtection="1">
      <alignment horizontal="center" vertical="center"/>
      <protection hidden="1"/>
    </xf>
    <xf numFmtId="0" fontId="41" fillId="0" borderId="31" xfId="83" applyNumberFormat="1" applyFont="1" applyBorder="1" applyAlignment="1" applyProtection="1">
      <alignment horizontal="center" vertical="center"/>
      <protection hidden="1"/>
    </xf>
    <xf numFmtId="0" fontId="41" fillId="0" borderId="6" xfId="83" applyNumberFormat="1" applyFont="1" applyBorder="1" applyAlignment="1" applyProtection="1">
      <alignment horizontal="center" vertical="center"/>
      <protection hidden="1"/>
    </xf>
    <xf numFmtId="0" fontId="41" fillId="0" borderId="27" xfId="83" applyNumberFormat="1" applyFont="1" applyFill="1" applyBorder="1" applyAlignment="1" applyProtection="1">
      <alignment horizontal="left" vertical="top" wrapText="1"/>
      <protection hidden="1"/>
    </xf>
    <xf numFmtId="0" fontId="41" fillId="0" borderId="25" xfId="83" applyNumberFormat="1" applyFont="1" applyFill="1" applyBorder="1" applyAlignment="1" applyProtection="1">
      <alignment horizontal="left" vertical="top" wrapText="1"/>
      <protection hidden="1"/>
    </xf>
    <xf numFmtId="0" fontId="0" fillId="38" borderId="5" xfId="0" applyFill="1" applyBorder="1" applyAlignment="1">
      <alignment horizontal="center" vertical="top"/>
    </xf>
    <xf numFmtId="0" fontId="0" fillId="39" borderId="5" xfId="0" applyFill="1" applyBorder="1" applyAlignment="1">
      <alignment horizontal="center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34" borderId="0" xfId="0" applyFont="1" applyFill="1" applyAlignment="1" applyProtection="1">
      <alignment horizontal="left"/>
      <protection locked="0"/>
    </xf>
    <xf numFmtId="0" fontId="41" fillId="0" borderId="0" xfId="83" applyFont="1" applyFill="1" applyBorder="1" applyAlignment="1" applyProtection="1">
      <protection hidden="1"/>
    </xf>
    <xf numFmtId="0" fontId="41" fillId="0" borderId="0" xfId="83" applyFont="1" applyBorder="1" applyProtection="1"/>
    <xf numFmtId="0" fontId="41" fillId="0" borderId="2" xfId="83" applyFont="1" applyFill="1" applyBorder="1" applyAlignment="1" applyProtection="1">
      <protection hidden="1"/>
    </xf>
    <xf numFmtId="0" fontId="41" fillId="0" borderId="9" xfId="83" applyFont="1" applyFill="1" applyBorder="1" applyAlignment="1" applyProtection="1">
      <alignment horizontal="left"/>
      <protection hidden="1"/>
    </xf>
  </cellXfs>
  <cellStyles count="84">
    <cellStyle name="20 % - Akzent1" xfId="65" builtinId="30" hidden="1"/>
    <cellStyle name="20 % - Akzent2" xfId="68" builtinId="34" hidden="1"/>
    <cellStyle name="20 % - Akzent3" xfId="71" builtinId="38" hidden="1"/>
    <cellStyle name="20 % - Akzent4" xfId="74" builtinId="42" hidden="1"/>
    <cellStyle name="20 % - Akzent5" xfId="77" builtinId="46" hidden="1"/>
    <cellStyle name="20 % - Akzent6" xfId="80" builtinId="50" hidden="1"/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 % - Akzent1" xfId="66" builtinId="31" hidden="1"/>
    <cellStyle name="40 % - Akzent2" xfId="69" builtinId="35" hidden="1"/>
    <cellStyle name="40 % - Akzent3" xfId="72" builtinId="39" hidden="1"/>
    <cellStyle name="40 % - Akzent4" xfId="75" builtinId="43" hidden="1"/>
    <cellStyle name="40 % - Akzent5" xfId="78" builtinId="47" hidden="1"/>
    <cellStyle name="40 % - Akzent6" xfId="81" builtinId="51" hidden="1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 % - Akzent1" xfId="67" builtinId="32" hidden="1"/>
    <cellStyle name="60 % - Akzent2" xfId="70" builtinId="36" hidden="1"/>
    <cellStyle name="60 % - Akzent3" xfId="73" builtinId="40" hidden="1"/>
    <cellStyle name="60 % - Akzent4" xfId="76" builtinId="44" hidden="1"/>
    <cellStyle name="60 % - Akzent5" xfId="79" builtinId="48" hidden="1"/>
    <cellStyle name="60 % - Akzent6" xfId="82" builtinId="52" hidden="1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Position" xfId="19"/>
    <cellStyle name="Euro" xfId="20"/>
    <cellStyle name="Gelb" xfId="21"/>
    <cellStyle name="Gelb 2" xfId="22"/>
    <cellStyle name="Gelb 3" xfId="23"/>
    <cellStyle name="Gelb 3 2" xfId="24"/>
    <cellStyle name="Gelb 4" xfId="25"/>
    <cellStyle name="Gelb 4 2" xfId="26"/>
    <cellStyle name="Grau" xfId="27"/>
    <cellStyle name="Grau 2" xfId="28"/>
    <cellStyle name="Grau 3" xfId="29"/>
    <cellStyle name="Grau 3 2" xfId="30"/>
    <cellStyle name="Grau 4" xfId="31"/>
    <cellStyle name="Grau 4 2" xfId="32"/>
    <cellStyle name="Komma 2" xfId="33"/>
    <cellStyle name="Link 2" xfId="34"/>
    <cellStyle name="Position" xfId="35"/>
    <cellStyle name="Prozent" xfId="36" builtinId="5"/>
    <cellStyle name="Prozent 2" xfId="37"/>
    <cellStyle name="Prozent 3" xfId="38"/>
    <cellStyle name="Prozent 3 2" xfId="39"/>
    <cellStyle name="Prozent 4" xfId="40"/>
    <cellStyle name="Prozent 4 2" xfId="41"/>
    <cellStyle name="Standard" xfId="0" builtinId="0"/>
    <cellStyle name="Standard 2" xfId="42"/>
    <cellStyle name="Standard 2 2" xfId="43"/>
    <cellStyle name="Standard 2 3" xfId="44"/>
    <cellStyle name="Standard 3" xfId="45"/>
    <cellStyle name="Standard 3 2 2" xfId="46"/>
    <cellStyle name="Standard 3 3" xfId="47"/>
    <cellStyle name="Standard 4" xfId="48"/>
    <cellStyle name="Standard 4 2" xfId="49"/>
    <cellStyle name="Standard 5" xfId="50"/>
    <cellStyle name="Standard 6" xfId="83"/>
    <cellStyle name="Standard_DB" xfId="51"/>
    <cellStyle name="Standard_DB_1" xfId="52"/>
    <cellStyle name="Standard_Deckblatt" xfId="53"/>
    <cellStyle name="Überschrift" xfId="54" builtinId="15" customBuiltin="1"/>
    <cellStyle name="Währung" xfId="55" builtinId="4"/>
    <cellStyle name="Währung 2" xfId="56"/>
    <cellStyle name="Währung 3" xfId="57"/>
    <cellStyle name="Währung 3 2" xfId="58"/>
    <cellStyle name="Währung 4" xfId="59"/>
    <cellStyle name="Währung 4 2" xfId="60"/>
    <cellStyle name="Währung 4 3" xfId="61"/>
    <cellStyle name="Währung 5" xfId="62"/>
    <cellStyle name="Währung 5 2" xfId="63"/>
    <cellStyle name="Währung 6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87</xdr:row>
          <xdr:rowOff>76200</xdr:rowOff>
        </xdr:from>
        <xdr:to>
          <xdr:col>5</xdr:col>
          <xdr:colOff>850900</xdr:colOff>
          <xdr:row>87</xdr:row>
          <xdr:rowOff>266700</xdr:rowOff>
        </xdr:to>
        <xdr:sp macro="" textlink="">
          <xdr:nvSpPr>
            <xdr:cNvPr id="216201" name="Check Box 6281" hidden="1">
              <a:extLst>
                <a:ext uri="{63B3BB69-23CF-44E3-9099-C40C66FF867C}">
                  <a14:compatExt spid="_x0000_s21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87</xdr:row>
          <xdr:rowOff>76200</xdr:rowOff>
        </xdr:from>
        <xdr:to>
          <xdr:col>5</xdr:col>
          <xdr:colOff>508000</xdr:colOff>
          <xdr:row>87</xdr:row>
          <xdr:rowOff>266700</xdr:rowOff>
        </xdr:to>
        <xdr:sp macro="" textlink="">
          <xdr:nvSpPr>
            <xdr:cNvPr id="216209" name="Check Box 6289" hidden="1">
              <a:extLst>
                <a:ext uri="{63B3BB69-23CF-44E3-9099-C40C66FF867C}">
                  <a14:compatExt spid="_x0000_s21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527050</xdr:colOff>
          <xdr:row>25</xdr:row>
          <xdr:rowOff>171450</xdr:rowOff>
        </xdr:from>
        <xdr:to>
          <xdr:col>5</xdr:col>
          <xdr:colOff>831850</xdr:colOff>
          <xdr:row>27</xdr:row>
          <xdr:rowOff>12700</xdr:rowOff>
        </xdr:to>
        <xdr:sp macro="" textlink="">
          <xdr:nvSpPr>
            <xdr:cNvPr id="216220" name="Check Box 6300" hidden="1">
              <a:extLst>
                <a:ext uri="{63B3BB69-23CF-44E3-9099-C40C66FF867C}">
                  <a14:compatExt spid="_x0000_s21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5</xdr:col>
          <xdr:colOff>495300</xdr:colOff>
          <xdr:row>27</xdr:row>
          <xdr:rowOff>12700</xdr:rowOff>
        </xdr:to>
        <xdr:sp macro="" textlink="">
          <xdr:nvSpPr>
            <xdr:cNvPr id="216221" name="Check Box 6301" hidden="1">
              <a:extLst>
                <a:ext uri="{63B3BB69-23CF-44E3-9099-C40C66FF867C}">
                  <a14:compatExt spid="_x0000_s21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527050</xdr:colOff>
          <xdr:row>27</xdr:row>
          <xdr:rowOff>127000</xdr:rowOff>
        </xdr:from>
        <xdr:to>
          <xdr:col>5</xdr:col>
          <xdr:colOff>831850</xdr:colOff>
          <xdr:row>29</xdr:row>
          <xdr:rowOff>19050</xdr:rowOff>
        </xdr:to>
        <xdr:sp macro="" textlink="">
          <xdr:nvSpPr>
            <xdr:cNvPr id="216222" name="Check Box 6302" hidden="1">
              <a:extLst>
                <a:ext uri="{63B3BB69-23CF-44E3-9099-C40C66FF867C}">
                  <a14:compatExt spid="_x0000_s21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27</xdr:row>
          <xdr:rowOff>127000</xdr:rowOff>
        </xdr:from>
        <xdr:to>
          <xdr:col>5</xdr:col>
          <xdr:colOff>495300</xdr:colOff>
          <xdr:row>29</xdr:row>
          <xdr:rowOff>19050</xdr:rowOff>
        </xdr:to>
        <xdr:sp macro="" textlink="">
          <xdr:nvSpPr>
            <xdr:cNvPr id="216223" name="Check Box 6303" hidden="1">
              <a:extLst>
                <a:ext uri="{63B3BB69-23CF-44E3-9099-C40C66FF867C}">
                  <a14:compatExt spid="_x0000_s21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82</xdr:row>
          <xdr:rowOff>101600</xdr:rowOff>
        </xdr:from>
        <xdr:to>
          <xdr:col>5</xdr:col>
          <xdr:colOff>368300</xdr:colOff>
          <xdr:row>82</xdr:row>
          <xdr:rowOff>292100</xdr:rowOff>
        </xdr:to>
        <xdr:sp macro="" textlink="">
          <xdr:nvSpPr>
            <xdr:cNvPr id="216224" name="Check Box 6304" hidden="1">
              <a:extLst>
                <a:ext uri="{63B3BB69-23CF-44E3-9099-C40C66FF867C}">
                  <a14:compatExt spid="_x0000_s21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82</xdr:row>
          <xdr:rowOff>120650</xdr:rowOff>
        </xdr:from>
        <xdr:to>
          <xdr:col>5</xdr:col>
          <xdr:colOff>762000</xdr:colOff>
          <xdr:row>82</xdr:row>
          <xdr:rowOff>266700</xdr:rowOff>
        </xdr:to>
        <xdr:sp macro="" textlink="">
          <xdr:nvSpPr>
            <xdr:cNvPr id="216225" name="Check Box 6305" hidden="1">
              <a:extLst>
                <a:ext uri="{63B3BB69-23CF-44E3-9099-C40C66FF867C}">
                  <a14:compatExt spid="_x0000_s21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85</xdr:row>
          <xdr:rowOff>0</xdr:rowOff>
        </xdr:from>
        <xdr:to>
          <xdr:col>5</xdr:col>
          <xdr:colOff>546100</xdr:colOff>
          <xdr:row>86</xdr:row>
          <xdr:rowOff>31750</xdr:rowOff>
        </xdr:to>
        <xdr:sp macro="" textlink="">
          <xdr:nvSpPr>
            <xdr:cNvPr id="216226" name="Check Box 6306" hidden="1">
              <a:extLst>
                <a:ext uri="{63B3BB69-23CF-44E3-9099-C40C66FF867C}">
                  <a14:compatExt spid="_x0000_s21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85</xdr:row>
          <xdr:rowOff>69850</xdr:rowOff>
        </xdr:from>
        <xdr:to>
          <xdr:col>5</xdr:col>
          <xdr:colOff>850900</xdr:colOff>
          <xdr:row>85</xdr:row>
          <xdr:rowOff>285750</xdr:rowOff>
        </xdr:to>
        <xdr:sp macro="" textlink="">
          <xdr:nvSpPr>
            <xdr:cNvPr id="216227" name="Check Box 6307" hidden="1">
              <a:extLst>
                <a:ext uri="{63B3BB69-23CF-44E3-9099-C40C66FF867C}">
                  <a14:compatExt spid="_x0000_s21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90</xdr:row>
          <xdr:rowOff>95250</xdr:rowOff>
        </xdr:from>
        <xdr:to>
          <xdr:col>5</xdr:col>
          <xdr:colOff>850900</xdr:colOff>
          <xdr:row>90</xdr:row>
          <xdr:rowOff>285750</xdr:rowOff>
        </xdr:to>
        <xdr:sp macro="" textlink="">
          <xdr:nvSpPr>
            <xdr:cNvPr id="216228" name="Check Box 6308" hidden="1">
              <a:extLst>
                <a:ext uri="{63B3BB69-23CF-44E3-9099-C40C66FF867C}">
                  <a14:compatExt spid="_x0000_s21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90</xdr:row>
          <xdr:rowOff>95250</xdr:rowOff>
        </xdr:from>
        <xdr:to>
          <xdr:col>5</xdr:col>
          <xdr:colOff>508000</xdr:colOff>
          <xdr:row>90</xdr:row>
          <xdr:rowOff>285750</xdr:rowOff>
        </xdr:to>
        <xdr:sp macro="" textlink="">
          <xdr:nvSpPr>
            <xdr:cNvPr id="216229" name="Check Box 6309" hidden="1">
              <a:extLst>
                <a:ext uri="{63B3BB69-23CF-44E3-9099-C40C66FF867C}">
                  <a14:compatExt spid="_x0000_s21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83</xdr:row>
          <xdr:rowOff>101600</xdr:rowOff>
        </xdr:from>
        <xdr:to>
          <xdr:col>5</xdr:col>
          <xdr:colOff>368300</xdr:colOff>
          <xdr:row>83</xdr:row>
          <xdr:rowOff>292100</xdr:rowOff>
        </xdr:to>
        <xdr:sp macro="" textlink="">
          <xdr:nvSpPr>
            <xdr:cNvPr id="216232" name="Check Box 6312" hidden="1">
              <a:extLst>
                <a:ext uri="{63B3BB69-23CF-44E3-9099-C40C66FF867C}">
                  <a14:compatExt spid="_x0000_s21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83</xdr:row>
          <xdr:rowOff>120650</xdr:rowOff>
        </xdr:from>
        <xdr:to>
          <xdr:col>5</xdr:col>
          <xdr:colOff>762000</xdr:colOff>
          <xdr:row>83</xdr:row>
          <xdr:rowOff>266700</xdr:rowOff>
        </xdr:to>
        <xdr:sp macro="" textlink="">
          <xdr:nvSpPr>
            <xdr:cNvPr id="216233" name="Check Box 6313" hidden="1">
              <a:extLst>
                <a:ext uri="{63B3BB69-23CF-44E3-9099-C40C66FF867C}">
                  <a14:compatExt spid="_x0000_s21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78</xdr:row>
          <xdr:rowOff>127000</xdr:rowOff>
        </xdr:from>
        <xdr:to>
          <xdr:col>5</xdr:col>
          <xdr:colOff>368300</xdr:colOff>
          <xdr:row>80</xdr:row>
          <xdr:rowOff>0</xdr:rowOff>
        </xdr:to>
        <xdr:sp macro="" textlink="">
          <xdr:nvSpPr>
            <xdr:cNvPr id="216234" name="Check Box 6314" hidden="1">
              <a:extLst>
                <a:ext uri="{63B3BB69-23CF-44E3-9099-C40C66FF867C}">
                  <a14:compatExt spid="_x0000_s21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79</xdr:row>
          <xdr:rowOff>6350</xdr:rowOff>
        </xdr:from>
        <xdr:to>
          <xdr:col>5</xdr:col>
          <xdr:colOff>762000</xdr:colOff>
          <xdr:row>79</xdr:row>
          <xdr:rowOff>152400</xdr:rowOff>
        </xdr:to>
        <xdr:sp macro="" textlink="">
          <xdr:nvSpPr>
            <xdr:cNvPr id="216235" name="Check Box 6315" hidden="1">
              <a:extLst>
                <a:ext uri="{63B3BB69-23CF-44E3-9099-C40C66FF867C}">
                  <a14:compatExt spid="_x0000_s21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79</xdr:row>
          <xdr:rowOff>165100</xdr:rowOff>
        </xdr:from>
        <xdr:to>
          <xdr:col>5</xdr:col>
          <xdr:colOff>368300</xdr:colOff>
          <xdr:row>81</xdr:row>
          <xdr:rowOff>0</xdr:rowOff>
        </xdr:to>
        <xdr:sp macro="" textlink="">
          <xdr:nvSpPr>
            <xdr:cNvPr id="216236" name="Check Box 6316" hidden="1">
              <a:extLst>
                <a:ext uri="{63B3BB69-23CF-44E3-9099-C40C66FF867C}">
                  <a14:compatExt spid="_x0000_s21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80</xdr:row>
          <xdr:rowOff>6350</xdr:rowOff>
        </xdr:from>
        <xdr:to>
          <xdr:col>5</xdr:col>
          <xdr:colOff>762000</xdr:colOff>
          <xdr:row>80</xdr:row>
          <xdr:rowOff>152400</xdr:rowOff>
        </xdr:to>
        <xdr:sp macro="" textlink="">
          <xdr:nvSpPr>
            <xdr:cNvPr id="216237" name="Check Box 6317" hidden="1">
              <a:extLst>
                <a:ext uri="{63B3BB69-23CF-44E3-9099-C40C66FF867C}">
                  <a14:compatExt spid="_x0000_s21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X102"/>
  <sheetViews>
    <sheetView showGridLines="0" tabSelected="1" zoomScaleNormal="100" workbookViewId="0">
      <selection activeCell="A97" sqref="A97:C97"/>
    </sheetView>
  </sheetViews>
  <sheetFormatPr baseColWidth="10" defaultColWidth="11.453125" defaultRowHeight="12.5" x14ac:dyDescent="0.25"/>
  <cols>
    <col min="1" max="1" width="5.7265625" style="1" customWidth="1"/>
    <col min="2" max="2" width="6.54296875" style="1" customWidth="1"/>
    <col min="3" max="3" width="28.1796875" style="1" customWidth="1"/>
    <col min="4" max="4" width="17.453125" style="1" customWidth="1"/>
    <col min="5" max="5" width="20.453125" style="1" customWidth="1"/>
    <col min="6" max="6" width="16.453125" style="1" customWidth="1"/>
    <col min="7" max="7" width="18.81640625" style="64" hidden="1" customWidth="1"/>
    <col min="8" max="8" width="16.81640625" style="53" hidden="1" customWidth="1"/>
    <col min="9" max="9" width="12.453125" style="78" hidden="1" customWidth="1"/>
    <col min="10" max="10" width="13.1796875" style="47" hidden="1" customWidth="1"/>
    <col min="11" max="11" width="11.453125" style="91" hidden="1" customWidth="1"/>
    <col min="12" max="12" width="0.81640625" style="59" hidden="1" customWidth="1"/>
    <col min="13" max="13" width="16.453125" style="105" hidden="1" customWidth="1"/>
    <col min="14" max="14" width="16.453125" style="1" hidden="1" customWidth="1"/>
    <col min="15" max="15" width="18.81640625" style="64" hidden="1" customWidth="1"/>
    <col min="16" max="16" width="16.81640625" style="53" hidden="1" customWidth="1"/>
    <col min="17" max="17" width="12.453125" style="78" hidden="1" customWidth="1"/>
    <col min="18" max="18" width="13.1796875" style="47" hidden="1" customWidth="1"/>
    <col min="19" max="19" width="11.453125" style="91" hidden="1" customWidth="1"/>
    <col min="20" max="20" width="11.453125" style="59" hidden="1" customWidth="1"/>
    <col min="21" max="23" width="0" style="1" hidden="1" customWidth="1"/>
    <col min="24" max="24" width="11.453125" style="1" hidden="1" customWidth="1"/>
    <col min="25" max="49" width="0" style="1" hidden="1" customWidth="1"/>
    <col min="50" max="50" width="13.54296875" style="1" customWidth="1"/>
    <col min="51" max="16384" width="11.453125" style="1"/>
  </cols>
  <sheetData>
    <row r="1" spans="1:50" s="170" customFormat="1" ht="29.25" customHeight="1" x14ac:dyDescent="0.4">
      <c r="A1" s="274" t="s">
        <v>617</v>
      </c>
      <c r="B1" s="275"/>
      <c r="C1" s="275"/>
      <c r="D1" s="275"/>
      <c r="E1" s="275"/>
      <c r="F1" s="275"/>
      <c r="G1" s="64"/>
      <c r="H1" s="100"/>
      <c r="I1" s="101"/>
      <c r="J1" s="102"/>
      <c r="K1" s="91"/>
      <c r="L1" s="59"/>
      <c r="M1" s="105"/>
      <c r="O1" s="64"/>
      <c r="P1" s="100"/>
      <c r="Q1" s="101"/>
      <c r="R1" s="102"/>
      <c r="S1" s="91"/>
      <c r="T1" s="59"/>
    </row>
    <row r="2" spans="1:50" s="258" customFormat="1" ht="25.5" customHeight="1" x14ac:dyDescent="0.25">
      <c r="A2" s="280" t="s">
        <v>639</v>
      </c>
      <c r="B2" s="280"/>
      <c r="C2" s="280"/>
      <c r="D2" s="280"/>
      <c r="E2" s="280"/>
      <c r="F2" s="280"/>
      <c r="G2" s="251"/>
      <c r="H2" s="252"/>
      <c r="I2" s="253"/>
      <c r="J2" s="254"/>
      <c r="K2" s="255"/>
      <c r="L2" s="256"/>
      <c r="M2" s="257"/>
      <c r="O2" s="251"/>
      <c r="P2" s="252"/>
      <c r="Q2" s="253"/>
      <c r="R2" s="254"/>
      <c r="S2" s="255"/>
      <c r="T2" s="256"/>
    </row>
    <row r="3" spans="1:50" s="170" customFormat="1" ht="15" customHeight="1" x14ac:dyDescent="0.3">
      <c r="A3" s="172"/>
      <c r="B3" s="172"/>
      <c r="C3" s="172"/>
      <c r="D3" s="173"/>
      <c r="E3" s="173"/>
      <c r="F3" s="173"/>
      <c r="G3" s="64"/>
      <c r="H3" s="100"/>
      <c r="I3" s="101"/>
      <c r="J3" s="102"/>
      <c r="K3" s="91"/>
      <c r="L3" s="59"/>
      <c r="M3" s="105"/>
      <c r="O3" s="64"/>
      <c r="P3" s="100"/>
      <c r="Q3" s="101"/>
      <c r="R3" s="102"/>
      <c r="S3" s="91"/>
      <c r="T3" s="59"/>
    </row>
    <row r="4" spans="1:50" s="170" customFormat="1" ht="15" customHeight="1" x14ac:dyDescent="0.3">
      <c r="A4" s="43" t="s">
        <v>27</v>
      </c>
      <c r="B4" s="43"/>
      <c r="C4" s="177"/>
      <c r="D4" s="278" t="s">
        <v>619</v>
      </c>
      <c r="E4" s="279"/>
      <c r="F4" s="244"/>
      <c r="G4" s="179"/>
      <c r="H4" s="59"/>
      <c r="I4" s="174"/>
      <c r="J4" s="175"/>
      <c r="K4" s="59"/>
      <c r="L4" s="59"/>
      <c r="M4" s="176"/>
      <c r="N4" s="59"/>
      <c r="O4" s="59"/>
      <c r="P4" s="59"/>
      <c r="Q4" s="174"/>
      <c r="R4" s="175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</row>
    <row r="5" spans="1:50" s="170" customFormat="1" ht="15" customHeight="1" x14ac:dyDescent="0.3">
      <c r="A5" s="43"/>
      <c r="B5" s="43"/>
      <c r="C5" s="177"/>
      <c r="D5" s="178"/>
      <c r="E5" s="178"/>
      <c r="F5" s="179"/>
      <c r="G5" s="179"/>
      <c r="H5" s="59"/>
      <c r="I5" s="174"/>
      <c r="J5" s="175"/>
      <c r="K5" s="59"/>
      <c r="L5" s="59"/>
      <c r="M5" s="176"/>
      <c r="N5" s="59"/>
      <c r="O5" s="59"/>
      <c r="P5" s="59"/>
      <c r="Q5" s="174"/>
      <c r="R5" s="175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</row>
    <row r="6" spans="1:50" s="170" customFormat="1" ht="15" customHeight="1" x14ac:dyDescent="0.3">
      <c r="A6" s="43" t="s">
        <v>8</v>
      </c>
      <c r="B6" s="43"/>
      <c r="C6" s="103"/>
      <c r="D6" s="276"/>
      <c r="E6" s="276"/>
      <c r="F6" s="276"/>
      <c r="G6" s="179"/>
      <c r="H6" s="59"/>
      <c r="I6" s="174"/>
      <c r="J6" s="175"/>
      <c r="K6" s="59"/>
      <c r="L6" s="59"/>
      <c r="M6" s="176"/>
      <c r="N6" s="59"/>
      <c r="O6" s="59"/>
      <c r="P6" s="59"/>
      <c r="Q6" s="174"/>
      <c r="R6" s="175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</row>
    <row r="7" spans="1:50" s="170" customFormat="1" ht="15" customHeight="1" x14ac:dyDescent="0.3">
      <c r="A7" s="43"/>
      <c r="B7" s="43"/>
      <c r="C7" s="179"/>
      <c r="D7" s="277"/>
      <c r="E7" s="277"/>
      <c r="F7" s="277"/>
      <c r="G7" s="179"/>
      <c r="H7" s="59"/>
      <c r="I7" s="174"/>
      <c r="J7" s="175"/>
      <c r="K7" s="59"/>
      <c r="L7" s="59"/>
      <c r="M7" s="176"/>
      <c r="N7" s="59"/>
      <c r="O7" s="59"/>
      <c r="P7" s="59"/>
      <c r="Q7" s="174"/>
      <c r="R7" s="175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</row>
    <row r="8" spans="1:50" s="170" customFormat="1" ht="15" customHeight="1" x14ac:dyDescent="0.3">
      <c r="A8" s="43"/>
      <c r="B8" s="43"/>
      <c r="C8" s="179"/>
      <c r="D8" s="180"/>
      <c r="E8" s="180"/>
      <c r="F8" s="180"/>
      <c r="G8" s="179"/>
      <c r="H8" s="59"/>
      <c r="I8" s="174"/>
      <c r="J8" s="175"/>
      <c r="K8" s="59"/>
      <c r="L8" s="59"/>
      <c r="M8" s="176"/>
      <c r="N8" s="59"/>
      <c r="O8" s="59"/>
      <c r="P8" s="59"/>
      <c r="Q8" s="174"/>
      <c r="R8" s="175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</row>
    <row r="9" spans="1:50" s="170" customFormat="1" ht="15" customHeight="1" x14ac:dyDescent="0.3">
      <c r="A9" s="43" t="s">
        <v>9</v>
      </c>
      <c r="B9" s="43"/>
      <c r="C9" s="178"/>
      <c r="D9" s="277"/>
      <c r="E9" s="277"/>
      <c r="F9" s="277"/>
      <c r="G9" s="179"/>
      <c r="H9" s="59"/>
      <c r="I9" s="174"/>
      <c r="J9" s="175"/>
      <c r="K9" s="59"/>
      <c r="L9" s="59"/>
      <c r="M9" s="176"/>
      <c r="N9" s="59"/>
      <c r="O9" s="59"/>
      <c r="P9" s="59"/>
      <c r="Q9" s="174"/>
      <c r="R9" s="175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</row>
    <row r="10" spans="1:50" s="170" customFormat="1" ht="15" customHeight="1" x14ac:dyDescent="0.3">
      <c r="A10" s="43"/>
      <c r="B10" s="43"/>
      <c r="C10" s="178"/>
      <c r="D10" s="187"/>
      <c r="E10" s="187"/>
      <c r="F10" s="187"/>
      <c r="G10" s="179"/>
      <c r="H10" s="59"/>
      <c r="I10" s="174"/>
      <c r="J10" s="175"/>
      <c r="K10" s="59"/>
      <c r="L10" s="59"/>
      <c r="M10" s="176"/>
      <c r="N10" s="59"/>
      <c r="O10" s="59"/>
      <c r="P10" s="59"/>
      <c r="Q10" s="174"/>
      <c r="R10" s="175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</row>
    <row r="11" spans="1:50" s="170" customFormat="1" ht="15" customHeight="1" x14ac:dyDescent="0.3">
      <c r="A11" s="43" t="s">
        <v>604</v>
      </c>
      <c r="B11" s="43"/>
      <c r="C11" s="178"/>
      <c r="D11" s="243"/>
      <c r="E11" s="272"/>
      <c r="F11" s="273"/>
      <c r="G11" s="179"/>
      <c r="H11" s="59"/>
      <c r="I11" s="174"/>
      <c r="J11" s="175"/>
      <c r="K11" s="59"/>
      <c r="L11" s="59"/>
      <c r="M11" s="176"/>
      <c r="N11" s="59"/>
      <c r="O11" s="59"/>
      <c r="P11" s="59"/>
      <c r="Q11" s="174"/>
      <c r="R11" s="175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</row>
    <row r="12" spans="1:50" s="170" customFormat="1" ht="15" customHeight="1" x14ac:dyDescent="0.3">
      <c r="A12" s="43"/>
      <c r="B12" s="43"/>
      <c r="C12" s="178"/>
      <c r="D12" s="188"/>
      <c r="E12" s="178"/>
      <c r="F12" s="178"/>
      <c r="G12" s="179"/>
      <c r="H12" s="59"/>
      <c r="I12" s="174"/>
      <c r="J12" s="175"/>
      <c r="K12" s="59"/>
      <c r="L12" s="59"/>
      <c r="M12" s="176"/>
      <c r="N12" s="59"/>
      <c r="O12" s="59"/>
      <c r="P12" s="59"/>
      <c r="Q12" s="174"/>
      <c r="R12" s="175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</row>
    <row r="13" spans="1:50" s="170" customFormat="1" ht="15" customHeight="1" x14ac:dyDescent="0.3">
      <c r="A13" s="43" t="s">
        <v>10</v>
      </c>
      <c r="B13" s="43"/>
      <c r="C13" s="178"/>
      <c r="D13" s="282"/>
      <c r="E13" s="282"/>
      <c r="F13" s="282"/>
      <c r="G13" s="179"/>
      <c r="H13" s="59"/>
      <c r="I13" s="174"/>
      <c r="J13" s="175"/>
      <c r="K13" s="59"/>
      <c r="L13" s="59"/>
      <c r="M13" s="176"/>
      <c r="N13" s="59"/>
      <c r="O13" s="59"/>
      <c r="P13" s="59"/>
      <c r="Q13" s="174"/>
      <c r="R13" s="175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</row>
    <row r="14" spans="1:50" s="170" customFormat="1" ht="15" customHeight="1" x14ac:dyDescent="0.3">
      <c r="A14" s="14"/>
      <c r="B14" s="14"/>
      <c r="C14" s="181"/>
      <c r="D14" s="181"/>
      <c r="E14" s="181"/>
      <c r="F14" s="181"/>
      <c r="G14" s="182"/>
      <c r="H14" s="59"/>
      <c r="I14" s="174"/>
      <c r="J14" s="175"/>
      <c r="K14" s="59"/>
      <c r="L14" s="59"/>
      <c r="M14" s="176"/>
      <c r="N14" s="59"/>
      <c r="O14" s="59"/>
      <c r="P14" s="59"/>
      <c r="Q14" s="174"/>
      <c r="R14" s="175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</row>
    <row r="15" spans="1:50" s="170" customFormat="1" ht="15" customHeight="1" x14ac:dyDescent="0.3">
      <c r="A15" s="125" t="s">
        <v>360</v>
      </c>
      <c r="B15" s="43"/>
      <c r="C15" s="183"/>
      <c r="D15" s="288"/>
      <c r="E15" s="288"/>
      <c r="F15" s="288"/>
      <c r="G15" s="179"/>
      <c r="H15" s="59"/>
      <c r="I15" s="174"/>
      <c r="J15" s="175"/>
      <c r="K15" s="59"/>
      <c r="L15" s="59"/>
      <c r="M15" s="176"/>
      <c r="N15" s="59"/>
      <c r="O15" s="59"/>
      <c r="P15" s="59"/>
      <c r="Q15" s="174"/>
      <c r="R15" s="175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</row>
    <row r="16" spans="1:50" s="170" customFormat="1" ht="15" customHeight="1" x14ac:dyDescent="0.3">
      <c r="A16" s="125"/>
      <c r="B16" s="43"/>
      <c r="C16" s="183"/>
      <c r="D16" s="288"/>
      <c r="E16" s="288"/>
      <c r="F16" s="288"/>
      <c r="G16" s="179"/>
      <c r="H16" s="59"/>
      <c r="I16" s="174"/>
      <c r="J16" s="175"/>
      <c r="K16" s="59"/>
      <c r="L16" s="59"/>
      <c r="M16" s="176"/>
      <c r="N16" s="59"/>
      <c r="O16" s="59"/>
      <c r="P16" s="59"/>
      <c r="Q16" s="174"/>
      <c r="R16" s="175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</row>
    <row r="17" spans="1:50" s="170" customFormat="1" ht="15" customHeight="1" x14ac:dyDescent="0.3">
      <c r="A17" s="125"/>
      <c r="B17" s="43"/>
      <c r="C17" s="183"/>
      <c r="D17" s="288"/>
      <c r="E17" s="288"/>
      <c r="F17" s="288"/>
      <c r="G17" s="179"/>
      <c r="H17" s="59"/>
      <c r="I17" s="174"/>
      <c r="J17" s="175"/>
      <c r="K17" s="59"/>
      <c r="L17" s="59"/>
      <c r="M17" s="176"/>
      <c r="N17" s="59"/>
      <c r="O17" s="59"/>
      <c r="P17" s="59"/>
      <c r="Q17" s="174"/>
      <c r="R17" s="175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</row>
    <row r="18" spans="1:50" s="195" customFormat="1" ht="15" customHeight="1" x14ac:dyDescent="0.3">
      <c r="A18" s="189"/>
      <c r="B18" s="189"/>
      <c r="C18" s="190"/>
      <c r="D18" s="289"/>
      <c r="E18" s="289"/>
      <c r="F18" s="289"/>
      <c r="G18" s="191"/>
      <c r="H18" s="192"/>
      <c r="I18" s="193"/>
      <c r="J18" s="194"/>
      <c r="K18" s="192"/>
      <c r="L18" s="192"/>
      <c r="M18" s="192"/>
      <c r="N18" s="192"/>
      <c r="O18" s="192"/>
      <c r="P18" s="192"/>
      <c r="Q18" s="193"/>
      <c r="R18" s="194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</row>
    <row r="19" spans="1:50" s="170" customFormat="1" ht="15" customHeight="1" x14ac:dyDescent="0.3">
      <c r="A19" s="43" t="s">
        <v>11</v>
      </c>
      <c r="B19" s="43"/>
      <c r="C19" s="184"/>
      <c r="D19" s="241"/>
      <c r="E19" s="250" t="s">
        <v>12</v>
      </c>
      <c r="F19" s="242"/>
      <c r="G19" s="179"/>
      <c r="H19" s="59"/>
      <c r="I19" s="174"/>
      <c r="J19" s="175"/>
      <c r="K19" s="59"/>
      <c r="L19" s="59"/>
      <c r="M19" s="176"/>
      <c r="N19" s="59"/>
      <c r="O19" s="59"/>
      <c r="P19" s="59"/>
      <c r="Q19" s="174"/>
      <c r="R19" s="17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</row>
    <row r="20" spans="1:50" s="170" customFormat="1" ht="15" customHeight="1" x14ac:dyDescent="0.3">
      <c r="A20" s="43"/>
      <c r="B20" s="43"/>
      <c r="C20" s="179"/>
      <c r="D20" s="179"/>
      <c r="E20" s="179"/>
      <c r="F20" s="179"/>
      <c r="G20" s="179"/>
      <c r="H20" s="59"/>
      <c r="I20" s="174"/>
      <c r="J20" s="175"/>
      <c r="K20" s="59"/>
      <c r="L20" s="59"/>
      <c r="M20" s="176"/>
      <c r="N20" s="59"/>
      <c r="O20" s="59"/>
      <c r="P20" s="59"/>
      <c r="Q20" s="174"/>
      <c r="R20" s="175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</row>
    <row r="21" spans="1:50" s="170" customFormat="1" ht="15" customHeight="1" x14ac:dyDescent="0.3">
      <c r="A21" s="43" t="s">
        <v>13</v>
      </c>
      <c r="B21" s="43"/>
      <c r="C21" s="185"/>
      <c r="D21" s="281"/>
      <c r="E21" s="281"/>
      <c r="F21" s="281"/>
      <c r="G21" s="179"/>
      <c r="H21" s="59"/>
      <c r="I21" s="174"/>
      <c r="J21" s="175"/>
      <c r="K21" s="59"/>
      <c r="L21" s="59"/>
      <c r="M21" s="176"/>
      <c r="N21" s="59"/>
      <c r="O21" s="59"/>
      <c r="P21" s="59"/>
      <c r="Q21" s="174"/>
      <c r="R21" s="175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</row>
    <row r="22" spans="1:50" s="170" customFormat="1" ht="15" customHeight="1" x14ac:dyDescent="0.3">
      <c r="A22" s="8"/>
      <c r="B22" s="43"/>
      <c r="C22" s="179"/>
      <c r="D22" s="179"/>
      <c r="E22" s="179"/>
      <c r="F22" s="179"/>
      <c r="G22" s="179"/>
      <c r="H22" s="59"/>
      <c r="I22" s="174"/>
      <c r="J22" s="175"/>
      <c r="K22" s="59"/>
      <c r="L22" s="59"/>
      <c r="M22" s="176"/>
      <c r="N22" s="59"/>
      <c r="O22" s="59"/>
      <c r="P22" s="59"/>
      <c r="Q22" s="174"/>
      <c r="R22" s="175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</row>
    <row r="23" spans="1:50" s="170" customFormat="1" ht="15" customHeight="1" x14ac:dyDescent="0.3">
      <c r="A23" s="43" t="s">
        <v>17</v>
      </c>
      <c r="B23" s="43"/>
      <c r="D23" s="178" t="s">
        <v>352</v>
      </c>
      <c r="E23" s="178"/>
      <c r="F23" s="219"/>
      <c r="G23" s="179"/>
      <c r="H23" s="59"/>
      <c r="I23" s="174"/>
      <c r="J23" s="175"/>
      <c r="K23" s="59"/>
      <c r="L23" s="59"/>
      <c r="M23" s="176"/>
      <c r="N23" s="59"/>
      <c r="O23" s="59"/>
      <c r="P23" s="59"/>
      <c r="Q23" s="174"/>
      <c r="R23" s="175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</row>
    <row r="24" spans="1:50" s="170" customFormat="1" ht="15" customHeight="1" x14ac:dyDescent="0.3">
      <c r="A24" s="43"/>
      <c r="B24" s="43"/>
      <c r="C24" s="179"/>
      <c r="D24" s="179"/>
      <c r="E24" s="179"/>
      <c r="F24" s="179"/>
      <c r="G24" s="179"/>
      <c r="H24" s="59"/>
      <c r="I24" s="174"/>
      <c r="J24" s="175"/>
      <c r="K24" s="59"/>
      <c r="L24" s="59"/>
      <c r="M24" s="176"/>
      <c r="N24" s="59"/>
      <c r="O24" s="59"/>
      <c r="P24" s="59"/>
      <c r="Q24" s="174"/>
      <c r="R24" s="175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</row>
    <row r="25" spans="1:50" s="170" customFormat="1" ht="15" customHeight="1" x14ac:dyDescent="0.3">
      <c r="A25" s="43" t="s">
        <v>30</v>
      </c>
      <c r="B25" s="43"/>
      <c r="C25" s="220"/>
      <c r="D25" s="221" t="s">
        <v>31</v>
      </c>
      <c r="E25" s="221"/>
      <c r="F25" s="179"/>
      <c r="G25" s="179"/>
      <c r="H25" s="59"/>
      <c r="I25" s="174"/>
      <c r="J25" s="175"/>
      <c r="K25" s="59"/>
      <c r="L25" s="59"/>
      <c r="M25" s="176"/>
      <c r="N25" s="59"/>
      <c r="O25" s="59"/>
      <c r="P25" s="59"/>
      <c r="Q25" s="174"/>
      <c r="R25" s="175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</row>
    <row r="26" spans="1:50" s="170" customFormat="1" ht="15" customHeight="1" x14ac:dyDescent="0.3">
      <c r="A26" s="43"/>
      <c r="B26" s="43"/>
      <c r="C26" s="179"/>
      <c r="D26" s="179"/>
      <c r="E26" s="179"/>
      <c r="F26" s="218" t="s">
        <v>469</v>
      </c>
      <c r="G26" s="179"/>
      <c r="H26" s="59"/>
      <c r="I26" s="174"/>
      <c r="J26" s="175"/>
      <c r="K26" s="59"/>
      <c r="L26" s="59"/>
      <c r="M26" s="176"/>
      <c r="N26" s="59"/>
      <c r="O26" s="59"/>
      <c r="P26" s="59"/>
      <c r="Q26" s="174"/>
      <c r="R26" s="175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</row>
    <row r="27" spans="1:50" s="170" customFormat="1" ht="15" customHeight="1" x14ac:dyDescent="0.3">
      <c r="A27" s="43" t="s">
        <v>620</v>
      </c>
      <c r="B27" s="9"/>
      <c r="C27" s="186"/>
      <c r="D27" s="215"/>
      <c r="E27" s="215"/>
      <c r="F27" s="259"/>
      <c r="G27" s="186"/>
      <c r="H27" s="59"/>
      <c r="I27" s="174"/>
      <c r="J27" s="175"/>
      <c r="K27" s="59"/>
      <c r="L27" s="59"/>
      <c r="M27" s="176"/>
      <c r="N27" s="59"/>
      <c r="O27" s="59"/>
      <c r="P27" s="59"/>
      <c r="Q27" s="174"/>
      <c r="R27" s="175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</row>
    <row r="28" spans="1:50" s="192" customFormat="1" ht="12" customHeight="1" x14ac:dyDescent="0.3">
      <c r="A28" s="191"/>
      <c r="B28" s="265"/>
      <c r="C28" s="265"/>
      <c r="D28" s="264"/>
      <c r="E28" s="264"/>
      <c r="F28" s="264"/>
      <c r="G28" s="265"/>
      <c r="I28" s="193"/>
      <c r="J28" s="194"/>
      <c r="Q28" s="193"/>
      <c r="R28" s="194"/>
    </row>
    <row r="29" spans="1:50" s="63" customFormat="1" ht="14" x14ac:dyDescent="0.3">
      <c r="A29" s="290" t="s">
        <v>621</v>
      </c>
      <c r="B29" s="290"/>
      <c r="C29" s="290"/>
      <c r="D29" s="290"/>
      <c r="E29" s="290"/>
      <c r="F29" s="259"/>
      <c r="M29" s="240"/>
      <c r="AX29" s="62"/>
    </row>
    <row r="30" spans="1:50" s="63" customFormat="1" ht="14" x14ac:dyDescent="0.3">
      <c r="A30" s="239"/>
      <c r="B30" s="239"/>
      <c r="C30" s="239"/>
      <c r="D30" s="239"/>
      <c r="E30" s="239"/>
      <c r="F30" s="221"/>
      <c r="M30" s="240"/>
    </row>
    <row r="31" spans="1:50" s="169" customFormat="1" ht="14.15" customHeight="1" x14ac:dyDescent="0.3">
      <c r="A31" s="287" t="s">
        <v>22</v>
      </c>
      <c r="B31" s="287"/>
      <c r="C31" s="287"/>
      <c r="D31" s="287"/>
      <c r="E31" s="287"/>
      <c r="F31" s="287"/>
      <c r="G31" s="70"/>
      <c r="H31" s="77"/>
      <c r="I31" s="84"/>
      <c r="J31" s="51"/>
      <c r="K31" s="97"/>
      <c r="L31" s="62"/>
      <c r="M31" s="110"/>
      <c r="O31" s="70"/>
      <c r="P31" s="77"/>
      <c r="Q31" s="84"/>
      <c r="R31" s="51"/>
      <c r="S31" s="97"/>
      <c r="T31" s="62"/>
    </row>
    <row r="32" spans="1:50" ht="12.75" customHeight="1" x14ac:dyDescent="0.25">
      <c r="A32" s="294" t="s">
        <v>19</v>
      </c>
      <c r="B32" s="294"/>
      <c r="C32" s="294"/>
      <c r="D32" s="294"/>
      <c r="E32" s="294"/>
      <c r="F32" s="294"/>
      <c r="H32" s="74"/>
      <c r="P32" s="74"/>
    </row>
    <row r="33" spans="1:20" x14ac:dyDescent="0.25">
      <c r="A33" s="214"/>
      <c r="B33" s="170"/>
      <c r="C33" s="170"/>
      <c r="D33" s="170"/>
      <c r="E33" s="170"/>
      <c r="F33" s="170"/>
    </row>
    <row r="34" spans="1:20" s="2" customFormat="1" ht="28.5" customHeight="1" x14ac:dyDescent="0.3">
      <c r="A34" s="171"/>
      <c r="B34" s="304" t="s">
        <v>1</v>
      </c>
      <c r="C34" s="305"/>
      <c r="D34" s="46" t="s">
        <v>32</v>
      </c>
      <c r="E34" s="46" t="s">
        <v>343</v>
      </c>
      <c r="F34" s="46" t="s">
        <v>605</v>
      </c>
      <c r="G34" s="65" t="s">
        <v>37</v>
      </c>
      <c r="H34" s="54" t="s">
        <v>36</v>
      </c>
      <c r="I34" s="79" t="s">
        <v>344</v>
      </c>
      <c r="J34" s="48"/>
      <c r="K34" s="92" t="s">
        <v>345</v>
      </c>
      <c r="L34" s="61"/>
      <c r="M34" s="106" t="s">
        <v>7</v>
      </c>
      <c r="N34" s="46" t="e">
        <f>IF(#REF!="Abw. in EURO","anerk. - Bescheid (EUR)","anerk. - Bescheid in %")</f>
        <v>#REF!</v>
      </c>
      <c r="O34" s="65" t="s">
        <v>37</v>
      </c>
      <c r="P34" s="54" t="s">
        <v>36</v>
      </c>
      <c r="Q34" s="79" t="s">
        <v>344</v>
      </c>
      <c r="R34" s="48"/>
      <c r="S34" s="92" t="s">
        <v>345</v>
      </c>
      <c r="T34" s="61"/>
    </row>
    <row r="35" spans="1:20" s="2" customFormat="1" ht="14.25" customHeight="1" x14ac:dyDescent="0.3">
      <c r="A35" s="171"/>
      <c r="B35" s="285" t="s">
        <v>381</v>
      </c>
      <c r="C35" s="286"/>
      <c r="D35" s="226"/>
      <c r="E35" s="226"/>
      <c r="F35" s="115"/>
      <c r="G35" s="66">
        <f>IF(E35&gt;D35,E35-D35,0)</f>
        <v>0</v>
      </c>
      <c r="H35" s="75">
        <f>$E$65-SUM(H36:H37)</f>
        <v>0</v>
      </c>
      <c r="I35" s="80" t="str">
        <f>IF(D35&gt;0,IF(E35&gt;D35,E35-D35,""),"")</f>
        <v/>
      </c>
      <c r="J35" s="87"/>
      <c r="K35" s="93">
        <f>IF(D35=0,E35,"")</f>
        <v>0</v>
      </c>
      <c r="L35" s="62"/>
      <c r="M35" s="107" t="e">
        <f>SUMIF(#REF!,B35,#REF!)</f>
        <v>#REF!</v>
      </c>
      <c r="N35" s="113" t="e">
        <f>IF(#REF!="Abw. in EURO",M35-D35,IF(D35&lt;&gt;0,(100*(M35-D35))/D35,""))</f>
        <v>#REF!</v>
      </c>
      <c r="O35" s="73" t="e">
        <f>IF(M35&gt;$D35,M35-D35,0)</f>
        <v>#REF!</v>
      </c>
      <c r="P35" s="75">
        <f>IF(D38&gt;0,ROUND((#REF!*(D35/D38)),2)+O35,0)</f>
        <v>0</v>
      </c>
      <c r="Q35" s="80" t="str">
        <f>IF(D35&gt;0,IF(M35&gt;D35,M35-D35,""),"")</f>
        <v/>
      </c>
      <c r="R35" s="87"/>
      <c r="S35" s="93" t="e">
        <f>IF(D35=0,M35,"")</f>
        <v>#REF!</v>
      </c>
      <c r="T35" s="62"/>
    </row>
    <row r="36" spans="1:20" s="2" customFormat="1" ht="14.25" customHeight="1" x14ac:dyDescent="0.3">
      <c r="A36" s="171"/>
      <c r="B36" s="285" t="s">
        <v>578</v>
      </c>
      <c r="C36" s="286"/>
      <c r="D36" s="226"/>
      <c r="E36" s="226"/>
      <c r="F36" s="115"/>
      <c r="G36" s="66">
        <f>IF(E36&gt;D36,E36-D36,0)</f>
        <v>0</v>
      </c>
      <c r="H36" s="75">
        <f>IF(D38&gt;0,ROUND((#REF!*(D36/D38)),2)+G36,0)</f>
        <v>0</v>
      </c>
      <c r="I36" s="80" t="str">
        <f>IF(D36&gt;0,IF(E36&gt;D36,E36-D36,""),"")</f>
        <v/>
      </c>
      <c r="J36" s="87"/>
      <c r="K36" s="93">
        <f>IF(D36=0,E36,"")</f>
        <v>0</v>
      </c>
      <c r="L36" s="62"/>
      <c r="M36" s="107" t="e">
        <f>SUMIF(#REF!,B36,#REF!)</f>
        <v>#REF!</v>
      </c>
      <c r="N36" s="113" t="e">
        <f>IF(#REF!="Abw. in EURO",M36-D36,IF(D36&lt;&gt;0,(100*(M36-D36))/D36,""))</f>
        <v>#REF!</v>
      </c>
      <c r="O36" s="73" t="e">
        <f>IF(M36&gt;$D36,M36-D36,0)</f>
        <v>#REF!</v>
      </c>
      <c r="P36" s="75">
        <f>IF(D38&gt;0,ROUND((#REF!*(D36/D38)),2)+O36,0)</f>
        <v>0</v>
      </c>
      <c r="Q36" s="80" t="str">
        <f>IF(D36&gt;0,IF(M36&gt;D36,M36-D36,""),"")</f>
        <v/>
      </c>
      <c r="R36" s="87"/>
      <c r="S36" s="93" t="e">
        <f>IF(D36=0,M36,"")</f>
        <v>#REF!</v>
      </c>
      <c r="T36" s="62"/>
    </row>
    <row r="37" spans="1:20" s="2" customFormat="1" ht="14.25" customHeight="1" x14ac:dyDescent="0.3">
      <c r="A37" s="171"/>
      <c r="B37" s="285" t="s">
        <v>382</v>
      </c>
      <c r="C37" s="286"/>
      <c r="D37" s="226"/>
      <c r="E37" s="226"/>
      <c r="F37" s="115"/>
      <c r="G37" s="66">
        <f>IF(E37&gt;D37,E37-D37,0)</f>
        <v>0</v>
      </c>
      <c r="H37" s="75">
        <f>IF(D38&gt;0,ROUND((#REF!*(D37/D38)),2)+G37,0)</f>
        <v>0</v>
      </c>
      <c r="I37" s="80" t="str">
        <f>IF(D37&gt;0,IF(E37&gt;D37,E37-D37,""),"")</f>
        <v/>
      </c>
      <c r="J37" s="87"/>
      <c r="K37" s="93">
        <f>IF(D37=0,E37,"")</f>
        <v>0</v>
      </c>
      <c r="L37" s="62"/>
      <c r="M37" s="107" t="e">
        <f>SUMIF(#REF!,B37,#REF!)</f>
        <v>#REF!</v>
      </c>
      <c r="N37" s="113" t="e">
        <f>IF(#REF!="Abw. in EURO",M37-D37,IF(D37&lt;&gt;0,(100*(M37-D37))/D37,""))</f>
        <v>#REF!</v>
      </c>
      <c r="O37" s="73" t="e">
        <f>IF(M37&gt;$D37,M37-D37,0)</f>
        <v>#REF!</v>
      </c>
      <c r="P37" s="75">
        <f>IF(D38&gt;0,ROUND((#REF!*(D37/D38)),2)+O37,0)</f>
        <v>0</v>
      </c>
      <c r="Q37" s="80" t="str">
        <f>IF(D37&gt;0,IF(M37&gt;D37,M37-D37,""),"")</f>
        <v/>
      </c>
      <c r="R37" s="87"/>
      <c r="S37" s="93" t="e">
        <f>IF(D37=0,M37,"")</f>
        <v>#REF!</v>
      </c>
      <c r="T37" s="62"/>
    </row>
    <row r="38" spans="1:20" s="3" customFormat="1" ht="14" x14ac:dyDescent="0.3">
      <c r="A38" s="213"/>
      <c r="B38" s="293" t="s">
        <v>2</v>
      </c>
      <c r="C38" s="293"/>
      <c r="D38" s="45">
        <f>SUM(D35:D37)</f>
        <v>0</v>
      </c>
      <c r="E38" s="45">
        <f>SUM(E35:E37)</f>
        <v>0</v>
      </c>
      <c r="F38" s="196" t="str">
        <f>IF(D38&lt;&gt;E38,-(D38-E38)/D38,"")</f>
        <v/>
      </c>
      <c r="G38" s="67">
        <f>SUM(G35:G37)</f>
        <v>0</v>
      </c>
      <c r="H38" s="76">
        <f>SUM(H35:H37)</f>
        <v>0</v>
      </c>
      <c r="I38" s="81">
        <f>SUM(I35:I37)</f>
        <v>0</v>
      </c>
      <c r="J38" s="88"/>
      <c r="K38" s="94">
        <f>SUM(K35:K37)</f>
        <v>0</v>
      </c>
      <c r="L38" s="103"/>
      <c r="M38" s="108" t="e">
        <f>SUM(M35:M37)</f>
        <v>#REF!</v>
      </c>
      <c r="N38" s="114" t="e">
        <f>IF(#REF!="Abw. in EURO",M38-D38,IF(D38&lt;&gt;0,(100*(M38-D38))/D38,""))</f>
        <v>#REF!</v>
      </c>
      <c r="O38" s="67" t="e">
        <f>SUM(O35:O37)</f>
        <v>#REF!</v>
      </c>
      <c r="P38" s="76">
        <f>SUM(P35:P37)</f>
        <v>0</v>
      </c>
      <c r="Q38" s="81">
        <f>SUM(Q35:Q37)</f>
        <v>0</v>
      </c>
      <c r="R38" s="88"/>
      <c r="S38" s="94" t="e">
        <f>SUM(S35:S37)</f>
        <v>#REF!</v>
      </c>
      <c r="T38" s="103"/>
    </row>
    <row r="39" spans="1:20" s="169" customFormat="1" ht="14" x14ac:dyDescent="0.3">
      <c r="A39" s="245"/>
      <c r="B39" s="245"/>
      <c r="C39" s="245"/>
      <c r="D39" s="246"/>
      <c r="G39" s="70"/>
      <c r="H39" s="57"/>
      <c r="I39" s="247" t="e">
        <f>I38*F_Satz</f>
        <v>#REF!</v>
      </c>
      <c r="J39" s="51"/>
      <c r="K39" s="248" t="e">
        <f>K38*F_Satz</f>
        <v>#REF!</v>
      </c>
      <c r="L39" s="62"/>
      <c r="M39" s="110"/>
      <c r="O39" s="70"/>
      <c r="P39" s="57"/>
      <c r="Q39" s="247" t="e">
        <f>Q38*F_Satz</f>
        <v>#REF!</v>
      </c>
      <c r="R39" s="51"/>
      <c r="S39" s="248" t="e">
        <f>S38*F_Satz</f>
        <v>#REF!</v>
      </c>
      <c r="T39" s="62"/>
    </row>
    <row r="40" spans="1:20" s="5" customFormat="1" ht="15.75" customHeight="1" x14ac:dyDescent="0.35">
      <c r="A40" s="292" t="s">
        <v>28</v>
      </c>
      <c r="B40" s="292"/>
      <c r="C40" s="292"/>
      <c r="D40" s="292"/>
      <c r="E40" s="292"/>
      <c r="F40" s="292"/>
      <c r="G40" s="68"/>
      <c r="H40" s="55"/>
      <c r="I40" s="82"/>
      <c r="J40" s="49"/>
      <c r="K40" s="95"/>
      <c r="L40" s="60"/>
      <c r="M40" s="109"/>
      <c r="O40" s="68"/>
      <c r="P40" s="55"/>
      <c r="Q40" s="82"/>
      <c r="R40" s="49"/>
      <c r="S40" s="95"/>
      <c r="T40" s="60"/>
    </row>
    <row r="41" spans="1:20" ht="12.75" customHeight="1" x14ac:dyDescent="0.25">
      <c r="A41" s="294" t="s">
        <v>18</v>
      </c>
      <c r="B41" s="294"/>
      <c r="C41" s="294"/>
      <c r="D41" s="294"/>
      <c r="E41" s="294"/>
      <c r="F41" s="294"/>
    </row>
    <row r="42" spans="1:20" ht="11.25" customHeight="1" x14ac:dyDescent="0.25">
      <c r="A42" s="214"/>
      <c r="B42" s="170"/>
      <c r="C42" s="170"/>
      <c r="D42" s="170"/>
      <c r="E42" s="170"/>
      <c r="F42" s="170"/>
    </row>
    <row r="43" spans="1:20" s="2" customFormat="1" ht="28" x14ac:dyDescent="0.3">
      <c r="A43" s="7"/>
      <c r="B43" s="293" t="s">
        <v>5</v>
      </c>
      <c r="C43" s="293"/>
      <c r="D43" s="46" t="s">
        <v>14</v>
      </c>
      <c r="E43" s="46" t="s">
        <v>6</v>
      </c>
      <c r="F43" s="46" t="s">
        <v>605</v>
      </c>
      <c r="G43" s="69"/>
      <c r="H43" s="56"/>
      <c r="I43" s="83"/>
      <c r="J43" s="50"/>
      <c r="K43" s="96"/>
      <c r="L43" s="61"/>
      <c r="M43" s="106" t="s">
        <v>342</v>
      </c>
      <c r="N43" s="46" t="e">
        <f>IF(#REF!="Abw. in EURO","anerk. - Bescheid (EUR)","anerk. - Bescheid in %")</f>
        <v>#REF!</v>
      </c>
      <c r="O43" s="69"/>
      <c r="P43" s="56"/>
      <c r="Q43" s="83"/>
      <c r="R43" s="50"/>
      <c r="S43" s="96"/>
      <c r="T43" s="61"/>
    </row>
    <row r="44" spans="1:20" s="2" customFormat="1" ht="14" x14ac:dyDescent="0.3">
      <c r="A44" s="171"/>
      <c r="B44" s="283" t="s">
        <v>579</v>
      </c>
      <c r="C44" s="284"/>
      <c r="D44" s="226"/>
      <c r="E44" s="226"/>
      <c r="F44" s="115"/>
      <c r="G44" s="70"/>
      <c r="H44" s="57"/>
      <c r="I44" s="84"/>
      <c r="J44" s="51"/>
      <c r="K44" s="97"/>
      <c r="L44" s="62"/>
      <c r="M44" s="107" t="e">
        <f>ROUND(#REF!,2)</f>
        <v>#REF!</v>
      </c>
      <c r="N44" s="113" t="e">
        <f>IF(#REF!="Abw. in EURO",M44-D44,IF(D44&lt;&gt;0,(100*(M44-D44))/D44,""))</f>
        <v>#REF!</v>
      </c>
      <c r="O44" s="70"/>
      <c r="P44" s="57"/>
      <c r="Q44" s="84"/>
      <c r="R44" s="51"/>
      <c r="S44" s="97"/>
      <c r="T44" s="62"/>
    </row>
    <row r="45" spans="1:20" s="2" customFormat="1" ht="14" x14ac:dyDescent="0.3">
      <c r="A45" s="171"/>
      <c r="B45" s="283" t="s">
        <v>580</v>
      </c>
      <c r="C45" s="284"/>
      <c r="D45" s="226"/>
      <c r="E45" s="226"/>
      <c r="F45" s="115"/>
      <c r="G45" s="70"/>
      <c r="H45" s="57"/>
      <c r="I45" s="84"/>
      <c r="J45" s="51"/>
      <c r="K45" s="97"/>
      <c r="L45" s="62"/>
      <c r="M45" s="107" t="e">
        <f>ROUND(#REF!,2)</f>
        <v>#REF!</v>
      </c>
      <c r="N45" s="113" t="e">
        <f>IF(#REF!="Abw. in EURO",M45-D45,IF(D45&lt;&gt;0,(100*(M45-D45))/D45,""))</f>
        <v>#REF!</v>
      </c>
      <c r="O45" s="70"/>
      <c r="P45" s="57"/>
      <c r="Q45" s="84"/>
      <c r="R45" s="51"/>
      <c r="S45" s="97"/>
      <c r="T45" s="62"/>
    </row>
    <row r="46" spans="1:20" s="2" customFormat="1" ht="14" x14ac:dyDescent="0.3">
      <c r="A46" s="171"/>
      <c r="B46" s="283" t="s">
        <v>581</v>
      </c>
      <c r="C46" s="284"/>
      <c r="D46" s="226"/>
      <c r="E46" s="226"/>
      <c r="F46" s="115"/>
      <c r="G46" s="70"/>
      <c r="H46" s="57"/>
      <c r="I46" s="84"/>
      <c r="J46" s="51"/>
      <c r="K46" s="97"/>
      <c r="L46" s="62"/>
      <c r="M46" s="107" t="e">
        <f>ROUND(#REF!,2)</f>
        <v>#REF!</v>
      </c>
      <c r="N46" s="113" t="e">
        <f>IF(#REF!="Abw. in EURO",M46-D46,IF(D46&lt;&gt;0,(100*(M46-D46))/D46,""))</f>
        <v>#REF!</v>
      </c>
      <c r="O46" s="70"/>
      <c r="P46" s="57"/>
      <c r="Q46" s="84"/>
      <c r="R46" s="51"/>
      <c r="S46" s="97"/>
      <c r="T46" s="62"/>
    </row>
    <row r="47" spans="1:20" s="2" customFormat="1" ht="14" x14ac:dyDescent="0.3">
      <c r="A47" s="171"/>
      <c r="B47" s="283" t="s">
        <v>582</v>
      </c>
      <c r="C47" s="284"/>
      <c r="D47" s="226"/>
      <c r="E47" s="226"/>
      <c r="F47" s="115"/>
      <c r="G47" s="70"/>
      <c r="H47" s="57"/>
      <c r="I47" s="84"/>
      <c r="J47" s="51"/>
      <c r="K47" s="97"/>
      <c r="L47" s="62"/>
      <c r="M47" s="107" t="e">
        <f>ROUND(#REF!,2)</f>
        <v>#REF!</v>
      </c>
      <c r="N47" s="113" t="e">
        <f>IF(#REF!="Abw. in EURO",M47-D47,IF(D47&lt;&gt;0,(100*(M47-D47))/D47,""))</f>
        <v>#REF!</v>
      </c>
      <c r="O47" s="70"/>
      <c r="P47" s="57"/>
      <c r="Q47" s="84"/>
      <c r="R47" s="51"/>
      <c r="S47" s="97"/>
      <c r="T47" s="62"/>
    </row>
    <row r="48" spans="1:20" s="2" customFormat="1" ht="14" x14ac:dyDescent="0.3">
      <c r="A48" s="171"/>
      <c r="B48" s="283" t="s">
        <v>583</v>
      </c>
      <c r="C48" s="284"/>
      <c r="D48" s="226"/>
      <c r="E48" s="226"/>
      <c r="F48" s="115"/>
      <c r="G48" s="70"/>
      <c r="H48" s="57"/>
      <c r="I48" s="84"/>
      <c r="J48" s="51"/>
      <c r="K48" s="97"/>
      <c r="L48" s="62"/>
      <c r="M48" s="107" t="e">
        <f>ROUND(#REF!,2)</f>
        <v>#REF!</v>
      </c>
      <c r="N48" s="113" t="e">
        <f>IF(#REF!="Abw. in EURO",M48-D48,IF(D48&lt;&gt;0,(100*(M48-D48))/D48,""))</f>
        <v>#REF!</v>
      </c>
      <c r="O48" s="70"/>
      <c r="P48" s="57"/>
      <c r="Q48" s="84"/>
      <c r="R48" s="51"/>
      <c r="S48" s="97"/>
      <c r="T48" s="62"/>
    </row>
    <row r="49" spans="1:20" s="2" customFormat="1" ht="14" x14ac:dyDescent="0.3">
      <c r="A49" s="171"/>
      <c r="B49" s="283" t="s">
        <v>584</v>
      </c>
      <c r="C49" s="284"/>
      <c r="D49" s="226"/>
      <c r="E49" s="226"/>
      <c r="F49" s="115"/>
      <c r="G49" s="70"/>
      <c r="H49" s="57"/>
      <c r="I49" s="84"/>
      <c r="J49" s="51"/>
      <c r="K49" s="97"/>
      <c r="L49" s="62"/>
      <c r="M49" s="107" t="e">
        <f>ROUND(#REF!,2)</f>
        <v>#REF!</v>
      </c>
      <c r="N49" s="113" t="e">
        <f>IF(#REF!="Abw. in EURO",M49-D49,IF(D49&lt;&gt;0,(100*(M49-D49))/D49,""))</f>
        <v>#REF!</v>
      </c>
      <c r="O49" s="70"/>
      <c r="P49" s="57"/>
      <c r="Q49" s="84"/>
      <c r="R49" s="51"/>
      <c r="S49" s="97"/>
      <c r="T49" s="62"/>
    </row>
    <row r="50" spans="1:20" s="2" customFormat="1" ht="14" x14ac:dyDescent="0.3">
      <c r="A50" s="171"/>
      <c r="B50" s="283" t="s">
        <v>585</v>
      </c>
      <c r="C50" s="284"/>
      <c r="D50" s="226"/>
      <c r="E50" s="226"/>
      <c r="F50" s="115"/>
      <c r="G50" s="70"/>
      <c r="H50" s="57"/>
      <c r="I50" s="84"/>
      <c r="J50" s="51"/>
      <c r="K50" s="97"/>
      <c r="L50" s="62"/>
      <c r="M50" s="107" t="e">
        <f>ROUND(#REF!,2)</f>
        <v>#REF!</v>
      </c>
      <c r="N50" s="113" t="e">
        <f>IF(#REF!="Abw. in EURO",M50-D50,IF(D50&lt;&gt;0,(100*(M50-D50))/D50,""))</f>
        <v>#REF!</v>
      </c>
      <c r="O50" s="70"/>
      <c r="P50" s="57"/>
      <c r="Q50" s="84"/>
      <c r="R50" s="51"/>
      <c r="S50" s="97"/>
      <c r="T50" s="62"/>
    </row>
    <row r="51" spans="1:20" s="2" customFormat="1" ht="14" x14ac:dyDescent="0.3">
      <c r="A51" s="171"/>
      <c r="B51" s="283" t="s">
        <v>586</v>
      </c>
      <c r="C51" s="284"/>
      <c r="D51" s="226"/>
      <c r="E51" s="226"/>
      <c r="F51" s="115"/>
      <c r="G51" s="70"/>
      <c r="H51" s="57"/>
      <c r="I51" s="84"/>
      <c r="J51" s="51"/>
      <c r="K51" s="97"/>
      <c r="L51" s="62"/>
      <c r="M51" s="107" t="e">
        <f>ROUND(#REF!,2)</f>
        <v>#REF!</v>
      </c>
      <c r="N51" s="113" t="e">
        <f>IF(#REF!="Abw. in EURO",M51-D51,IF(D51&lt;&gt;0,(100*(M51-D51))/D51,""))</f>
        <v>#REF!</v>
      </c>
      <c r="O51" s="70"/>
      <c r="P51" s="57"/>
      <c r="Q51" s="84"/>
      <c r="R51" s="51"/>
      <c r="S51" s="97"/>
      <c r="T51" s="62"/>
    </row>
    <row r="52" spans="1:20" s="2" customFormat="1" ht="14" x14ac:dyDescent="0.3">
      <c r="A52" s="171"/>
      <c r="B52" s="283" t="s">
        <v>587</v>
      </c>
      <c r="C52" s="284"/>
      <c r="D52" s="226"/>
      <c r="E52" s="226"/>
      <c r="F52" s="115"/>
      <c r="G52" s="70"/>
      <c r="H52" s="57"/>
      <c r="I52" s="84"/>
      <c r="J52" s="51"/>
      <c r="K52" s="97"/>
      <c r="L52" s="62"/>
      <c r="M52" s="107" t="e">
        <f>ROUND(#REF!,2)</f>
        <v>#REF!</v>
      </c>
      <c r="N52" s="113" t="e">
        <f>IF(#REF!="Abw. in EURO",M52-D52,IF(D52&lt;&gt;0,(100*(M52-D52))/D52,""))</f>
        <v>#REF!</v>
      </c>
      <c r="O52" s="70"/>
      <c r="P52" s="57"/>
      <c r="Q52" s="84"/>
      <c r="R52" s="51"/>
      <c r="S52" s="97"/>
      <c r="T52" s="62"/>
    </row>
    <row r="53" spans="1:20" s="2" customFormat="1" ht="14" x14ac:dyDescent="0.3">
      <c r="A53" s="171"/>
      <c r="B53" s="283" t="s">
        <v>588</v>
      </c>
      <c r="C53" s="284"/>
      <c r="D53" s="226"/>
      <c r="E53" s="226"/>
      <c r="F53" s="115"/>
      <c r="G53" s="70"/>
      <c r="H53" s="57"/>
      <c r="I53" s="84"/>
      <c r="J53" s="51"/>
      <c r="K53" s="97"/>
      <c r="L53" s="62"/>
      <c r="M53" s="107" t="e">
        <f>ROUND(#REF!,2)</f>
        <v>#REF!</v>
      </c>
      <c r="N53" s="113" t="e">
        <f>IF(#REF!="Abw. in EURO",M53-D53,IF(D53&lt;&gt;0,(100*(M53-D53))/D53,""))</f>
        <v>#REF!</v>
      </c>
      <c r="O53" s="70"/>
      <c r="P53" s="57"/>
      <c r="Q53" s="84"/>
      <c r="R53" s="51"/>
      <c r="S53" s="97"/>
      <c r="T53" s="62"/>
    </row>
    <row r="54" spans="1:20" s="2" customFormat="1" ht="14" x14ac:dyDescent="0.3">
      <c r="A54" s="171"/>
      <c r="B54" s="283" t="s">
        <v>589</v>
      </c>
      <c r="C54" s="284"/>
      <c r="D54" s="226"/>
      <c r="E54" s="226"/>
      <c r="F54" s="115"/>
      <c r="G54" s="70"/>
      <c r="H54" s="57"/>
      <c r="I54" s="84"/>
      <c r="J54" s="51"/>
      <c r="K54" s="97"/>
      <c r="L54" s="62"/>
      <c r="M54" s="107" t="e">
        <f>ROUND(#REF!,2)</f>
        <v>#REF!</v>
      </c>
      <c r="N54" s="113" t="e">
        <f>IF(#REF!="Abw. in EURO",M54-D54,IF(D54&lt;&gt;0,(100*(M54-D54))/D54,""))</f>
        <v>#REF!</v>
      </c>
      <c r="O54" s="70"/>
      <c r="P54" s="57"/>
      <c r="Q54" s="84"/>
      <c r="R54" s="51"/>
      <c r="S54" s="97"/>
      <c r="T54" s="62"/>
    </row>
    <row r="55" spans="1:20" s="2" customFormat="1" ht="14" x14ac:dyDescent="0.3">
      <c r="A55" s="171"/>
      <c r="B55" s="283" t="s">
        <v>590</v>
      </c>
      <c r="C55" s="284"/>
      <c r="D55" s="226"/>
      <c r="E55" s="226"/>
      <c r="F55" s="115"/>
      <c r="G55" s="70"/>
      <c r="H55" s="57"/>
      <c r="I55" s="84"/>
      <c r="J55" s="51"/>
      <c r="K55" s="97"/>
      <c r="L55" s="62"/>
      <c r="M55" s="107" t="e">
        <f>ROUND(#REF!,2)</f>
        <v>#REF!</v>
      </c>
      <c r="N55" s="113" t="e">
        <f>IF(#REF!="Abw. in EURO",M55-D55,IF(D55&lt;&gt;0,(100*(M55-D55))/D55,""))</f>
        <v>#REF!</v>
      </c>
      <c r="O55" s="70"/>
      <c r="P55" s="57"/>
      <c r="Q55" s="84"/>
      <c r="R55" s="51"/>
      <c r="S55" s="97"/>
      <c r="T55" s="62"/>
    </row>
    <row r="56" spans="1:20" s="2" customFormat="1" ht="14" x14ac:dyDescent="0.3">
      <c r="A56" s="171"/>
      <c r="B56" s="283" t="s">
        <v>591</v>
      </c>
      <c r="C56" s="284"/>
      <c r="D56" s="226"/>
      <c r="E56" s="226"/>
      <c r="F56" s="115"/>
      <c r="G56" s="70"/>
      <c r="H56" s="57"/>
      <c r="I56" s="84"/>
      <c r="J56" s="51"/>
      <c r="K56" s="97"/>
      <c r="L56" s="62"/>
      <c r="M56" s="107" t="e">
        <f>ROUND(#REF!,2)</f>
        <v>#REF!</v>
      </c>
      <c r="N56" s="113" t="e">
        <f>IF(#REF!="Abw. in EURO",M56-D56,IF(D56&lt;&gt;0,(100*(M56-D56))/D56,""))</f>
        <v>#REF!</v>
      </c>
      <c r="O56" s="70"/>
      <c r="P56" s="57"/>
      <c r="Q56" s="84"/>
      <c r="R56" s="51"/>
      <c r="S56" s="97"/>
      <c r="T56" s="62"/>
    </row>
    <row r="57" spans="1:20" s="2" customFormat="1" ht="14" x14ac:dyDescent="0.3">
      <c r="A57" s="171"/>
      <c r="B57" s="283" t="s">
        <v>592</v>
      </c>
      <c r="C57" s="284"/>
      <c r="D57" s="226"/>
      <c r="E57" s="226"/>
      <c r="F57" s="115"/>
      <c r="G57" s="70"/>
      <c r="H57" s="57"/>
      <c r="I57" s="84"/>
      <c r="J57" s="51"/>
      <c r="K57" s="97"/>
      <c r="L57" s="62"/>
      <c r="M57" s="107" t="e">
        <f>ROUND(#REF!,2)</f>
        <v>#REF!</v>
      </c>
      <c r="N57" s="113" t="e">
        <f>IF(#REF!="Abw. in EURO",M57-D57,IF(D57&lt;&gt;0,(100*(M57-D57))/D57,""))</f>
        <v>#REF!</v>
      </c>
      <c r="O57" s="70"/>
      <c r="P57" s="57"/>
      <c r="Q57" s="84"/>
      <c r="R57" s="51"/>
      <c r="S57" s="97"/>
      <c r="T57" s="62"/>
    </row>
    <row r="58" spans="1:20" s="2" customFormat="1" ht="14" x14ac:dyDescent="0.3">
      <c r="A58" s="171"/>
      <c r="B58" s="283" t="s">
        <v>593</v>
      </c>
      <c r="C58" s="284"/>
      <c r="D58" s="226"/>
      <c r="E58" s="226"/>
      <c r="F58" s="115"/>
      <c r="G58" s="70"/>
      <c r="H58" s="57"/>
      <c r="I58" s="84"/>
      <c r="J58" s="51"/>
      <c r="K58" s="97"/>
      <c r="L58" s="62"/>
      <c r="M58" s="107" t="e">
        <f>ROUND(#REF!,2)</f>
        <v>#REF!</v>
      </c>
      <c r="N58" s="113" t="e">
        <f>IF(#REF!="Abw. in EURO",M58-D58,IF(D58&lt;&gt;0,(100*(M58-D58))/D58,""))</f>
        <v>#REF!</v>
      </c>
      <c r="O58" s="70"/>
      <c r="P58" s="57"/>
      <c r="Q58" s="84"/>
      <c r="R58" s="51"/>
      <c r="S58" s="97"/>
      <c r="T58" s="62"/>
    </row>
    <row r="59" spans="1:20" s="2" customFormat="1" ht="14" x14ac:dyDescent="0.3">
      <c r="A59" s="171"/>
      <c r="B59" s="283" t="s">
        <v>594</v>
      </c>
      <c r="C59" s="284"/>
      <c r="D59" s="226"/>
      <c r="E59" s="226"/>
      <c r="F59" s="115"/>
      <c r="G59" s="70"/>
      <c r="H59" s="57"/>
      <c r="I59" s="84"/>
      <c r="J59" s="51"/>
      <c r="K59" s="97"/>
      <c r="L59" s="62"/>
      <c r="M59" s="107" t="e">
        <f>ROUND(#REF!,2)</f>
        <v>#REF!</v>
      </c>
      <c r="N59" s="113" t="e">
        <f>IF(#REF!="Abw. in EURO",M59-D59,IF(D59&lt;&gt;0,(100*(M59-D59))/D59,""))</f>
        <v>#REF!</v>
      </c>
      <c r="O59" s="70"/>
      <c r="P59" s="57"/>
      <c r="Q59" s="84"/>
      <c r="R59" s="51"/>
      <c r="S59" s="97"/>
      <c r="T59" s="62"/>
    </row>
    <row r="60" spans="1:20" s="2" customFormat="1" ht="14" x14ac:dyDescent="0.3">
      <c r="A60" s="171"/>
      <c r="B60" s="283" t="s">
        <v>595</v>
      </c>
      <c r="C60" s="284"/>
      <c r="D60" s="226"/>
      <c r="E60" s="226"/>
      <c r="F60" s="115"/>
      <c r="G60" s="70"/>
      <c r="H60" s="57"/>
      <c r="I60" s="84"/>
      <c r="J60" s="51"/>
      <c r="K60" s="97"/>
      <c r="L60" s="62"/>
      <c r="M60" s="107" t="e">
        <f>ROUND(#REF!,2)</f>
        <v>#REF!</v>
      </c>
      <c r="N60" s="113" t="e">
        <f>IF(#REF!="Abw. in EURO",M60-D60,IF(D60&lt;&gt;0,(100*(M60-D60))/D60,""))</f>
        <v>#REF!</v>
      </c>
      <c r="O60" s="70"/>
      <c r="P60" s="57"/>
      <c r="Q60" s="84"/>
      <c r="R60" s="51"/>
      <c r="S60" s="97"/>
      <c r="T60" s="62"/>
    </row>
    <row r="61" spans="1:20" s="2" customFormat="1" ht="14" x14ac:dyDescent="0.3">
      <c r="A61" s="171"/>
      <c r="B61" s="283" t="s">
        <v>596</v>
      </c>
      <c r="C61" s="284"/>
      <c r="D61" s="226"/>
      <c r="E61" s="226"/>
      <c r="F61" s="115"/>
      <c r="G61" s="70"/>
      <c r="H61" s="57"/>
      <c r="I61" s="84"/>
      <c r="J61" s="51"/>
      <c r="K61" s="97"/>
      <c r="L61" s="62"/>
      <c r="M61" s="107" t="e">
        <f>ROUND(#REF!,2)</f>
        <v>#REF!</v>
      </c>
      <c r="N61" s="113" t="e">
        <f>IF(#REF!="Abw. in EURO",M61-D61,IF(D61&lt;&gt;0,(100*(M61-D61))/D61,""))</f>
        <v>#REF!</v>
      </c>
      <c r="O61" s="70"/>
      <c r="P61" s="57"/>
      <c r="Q61" s="84"/>
      <c r="R61" s="51"/>
      <c r="S61" s="97"/>
      <c r="T61" s="62"/>
    </row>
    <row r="62" spans="1:20" s="2" customFormat="1" ht="14" x14ac:dyDescent="0.3">
      <c r="A62" s="171"/>
      <c r="B62" s="283" t="s">
        <v>597</v>
      </c>
      <c r="C62" s="284"/>
      <c r="D62" s="226"/>
      <c r="E62" s="226"/>
      <c r="F62" s="115"/>
      <c r="G62" s="70"/>
      <c r="H62" s="57"/>
      <c r="I62" s="84"/>
      <c r="J62" s="51"/>
      <c r="K62" s="97"/>
      <c r="L62" s="62"/>
      <c r="M62" s="107" t="e">
        <f>ROUND(#REF!,2)</f>
        <v>#REF!</v>
      </c>
      <c r="N62" s="113" t="e">
        <f>IF(#REF!="Abw. in EURO",M62-D62,IF(D62&lt;&gt;0,(100*(M62-D62))/D62,""))</f>
        <v>#REF!</v>
      </c>
      <c r="O62" s="70"/>
      <c r="P62" s="57"/>
      <c r="Q62" s="84"/>
      <c r="R62" s="51"/>
      <c r="S62" s="97"/>
      <c r="T62" s="62"/>
    </row>
    <row r="63" spans="1:20" s="2" customFormat="1" ht="14" x14ac:dyDescent="0.3">
      <c r="A63" s="171"/>
      <c r="B63" s="283" t="s">
        <v>598</v>
      </c>
      <c r="C63" s="284"/>
      <c r="D63" s="226"/>
      <c r="E63" s="226"/>
      <c r="F63" s="115"/>
      <c r="G63" s="70"/>
      <c r="H63" s="57"/>
      <c r="I63" s="84"/>
      <c r="J63" s="51"/>
      <c r="K63" s="97"/>
      <c r="L63" s="62"/>
      <c r="M63" s="107" t="e">
        <f>ROUND(#REF!,2)</f>
        <v>#REF!</v>
      </c>
      <c r="N63" s="113" t="e">
        <f>IF(#REF!="Abw. in EURO",M63-D63,IF(D63&lt;&gt;0,(100*(M63-D63))/D63,""))</f>
        <v>#REF!</v>
      </c>
      <c r="O63" s="70"/>
      <c r="P63" s="57"/>
      <c r="Q63" s="84"/>
      <c r="R63" s="51"/>
      <c r="S63" s="97"/>
      <c r="T63" s="62"/>
    </row>
    <row r="64" spans="1:20" s="2" customFormat="1" ht="14" x14ac:dyDescent="0.3">
      <c r="A64" s="171"/>
      <c r="B64" s="283" t="s">
        <v>599</v>
      </c>
      <c r="C64" s="284"/>
      <c r="D64" s="226"/>
      <c r="E64" s="226"/>
      <c r="F64" s="115"/>
      <c r="G64" s="70"/>
      <c r="H64" s="57"/>
      <c r="I64" s="84"/>
      <c r="J64" s="51"/>
      <c r="K64" s="97"/>
      <c r="L64" s="62"/>
      <c r="M64" s="107" t="e">
        <f>ROUND(#REF!,2)</f>
        <v>#REF!</v>
      </c>
      <c r="N64" s="113" t="e">
        <f>IF(#REF!="Abw. in EURO",M64-D64,IF(D64&lt;&gt;0,(100*(M64-D64))/D64,""))</f>
        <v>#REF!</v>
      </c>
      <c r="O64" s="70"/>
      <c r="P64" s="57"/>
      <c r="Q64" s="84"/>
      <c r="R64" s="51"/>
      <c r="S64" s="97"/>
      <c r="T64" s="62"/>
    </row>
    <row r="65" spans="1:50" s="3" customFormat="1" ht="14" x14ac:dyDescent="0.3">
      <c r="A65" s="213"/>
      <c r="B65" s="293" t="s">
        <v>4</v>
      </c>
      <c r="C65" s="293"/>
      <c r="D65" s="45">
        <f>SUM(D44:D64)</f>
        <v>0</v>
      </c>
      <c r="E65" s="45">
        <f>SUM(E44:E64)</f>
        <v>0</v>
      </c>
      <c r="F65" s="196" t="str">
        <f>IF(Gesamtausgaben_Bescheid&lt;&gt;tats_Ausgaben,-(Gesamtausgaben_Bescheid-tats_Ausgaben)/Gesamtausgaben_Bescheid,"")</f>
        <v/>
      </c>
      <c r="G65" s="71" t="s">
        <v>38</v>
      </c>
      <c r="H65" s="77">
        <f>IF(F65&lt;0,-F65*F_Satz,0)</f>
        <v>0</v>
      </c>
      <c r="I65" s="85"/>
      <c r="J65" s="89"/>
      <c r="K65" s="98"/>
      <c r="L65" s="103"/>
      <c r="M65" s="108" t="e">
        <f>SUM(M44:M64)</f>
        <v>#REF!</v>
      </c>
      <c r="N65" s="114" t="e">
        <f>IF(#REF!="Abw. in EURO",M65-D65,IF(D65&lt;&gt;0,(100*(M65-D65))/D65,""))</f>
        <v>#REF!</v>
      </c>
      <c r="O65" s="71" t="s">
        <v>38</v>
      </c>
      <c r="P65" s="77" t="e">
        <f>IF(N65&lt;0,-N65*F_Satz,0)</f>
        <v>#REF!</v>
      </c>
      <c r="Q65" s="85"/>
      <c r="R65" s="89"/>
      <c r="S65" s="98"/>
      <c r="T65" s="103"/>
    </row>
    <row r="66" spans="1:50" s="2" customFormat="1" ht="14" x14ac:dyDescent="0.3">
      <c r="A66" s="217"/>
      <c r="B66" s="222"/>
      <c r="C66" s="222"/>
      <c r="D66" s="222"/>
      <c r="E66" s="222"/>
      <c r="F66" s="222"/>
      <c r="G66" s="70"/>
      <c r="H66" s="57"/>
      <c r="I66" s="84"/>
      <c r="J66" s="51"/>
      <c r="K66" s="97"/>
      <c r="L66" s="62"/>
      <c r="M66" s="110"/>
      <c r="O66" s="70"/>
      <c r="P66" s="57"/>
      <c r="Q66" s="84"/>
      <c r="R66" s="51"/>
      <c r="S66" s="97"/>
      <c r="T66" s="62"/>
    </row>
    <row r="67" spans="1:50" ht="13.5" customHeight="1" x14ac:dyDescent="0.3">
      <c r="A67" s="287" t="s">
        <v>34</v>
      </c>
      <c r="B67" s="287"/>
      <c r="C67" s="287"/>
      <c r="D67" s="287"/>
      <c r="E67" s="287"/>
      <c r="F67" s="287"/>
    </row>
    <row r="68" spans="1:50" x14ac:dyDescent="0.25">
      <c r="A68" s="170"/>
      <c r="B68" s="170"/>
      <c r="C68" s="170"/>
      <c r="D68" s="104" t="s">
        <v>337</v>
      </c>
      <c r="E68" s="170"/>
      <c r="F68" s="170"/>
      <c r="M68" s="111" t="s">
        <v>338</v>
      </c>
      <c r="N68" s="104" t="e">
        <f>IF(#REF!="Abw. in EURO","anerk. - abger.(EUR)","anerk. - abger. in %")</f>
        <v>#REF!</v>
      </c>
    </row>
    <row r="69" spans="1:50" s="2" customFormat="1" ht="14.25" customHeight="1" x14ac:dyDescent="0.3">
      <c r="A69" s="171"/>
      <c r="B69" s="285" t="s">
        <v>35</v>
      </c>
      <c r="C69" s="286"/>
      <c r="D69" s="4">
        <f>ROUND(E65,2)</f>
        <v>0</v>
      </c>
      <c r="E69" s="169"/>
      <c r="F69" s="169"/>
      <c r="G69" s="70"/>
      <c r="H69" s="57"/>
      <c r="I69" s="84" t="s">
        <v>20</v>
      </c>
      <c r="J69" s="51" t="s">
        <v>21</v>
      </c>
      <c r="K69" s="97"/>
      <c r="L69" s="62"/>
      <c r="M69" s="107" t="e">
        <f>ROUND(M65,2)</f>
        <v>#REF!</v>
      </c>
      <c r="N69" s="113" t="e">
        <f>IF(#REF!="Abw. in EURO",AusgAnerkannt-Summe_tats_Ausg,IF(Summe_tats_Ausg&lt;&gt;0,(100*(AusgAnerkannt-Summe_tats_Ausg))/Summe_tats_Ausg,""))</f>
        <v>#REF!</v>
      </c>
      <c r="O69" s="70"/>
      <c r="P69" s="57"/>
      <c r="Q69" s="84" t="s">
        <v>20</v>
      </c>
      <c r="R69" s="51" t="s">
        <v>21</v>
      </c>
      <c r="S69" s="97"/>
      <c r="T69" s="62"/>
    </row>
    <row r="70" spans="1:50" s="2" customFormat="1" ht="14.25" customHeight="1" x14ac:dyDescent="0.3">
      <c r="A70" s="171"/>
      <c r="B70" s="285" t="s">
        <v>16</v>
      </c>
      <c r="C70" s="286"/>
      <c r="D70" s="4">
        <f>E38-E35</f>
        <v>0</v>
      </c>
      <c r="E70" s="169"/>
      <c r="F70" s="169"/>
      <c r="G70" s="70"/>
      <c r="H70" s="57"/>
      <c r="I70" s="118" t="s">
        <v>351</v>
      </c>
      <c r="J70" s="90" t="e">
        <f>MIN((Summe_tats_Ausg-Dritt_Eigenmittel),Zuwendung)</f>
        <v>#REF!</v>
      </c>
      <c r="K70" s="97"/>
      <c r="L70" s="62"/>
      <c r="M70" s="107" t="e">
        <f>IF(F_ART="Anteilfinanzierung",P38-P35,M38-M35)</f>
        <v>#REF!</v>
      </c>
      <c r="N70" s="113" t="e">
        <f>IF(#REF!="Abw. in EURO",Dritt_EigenmittelAnerkannt-Dritt_Eigenmittel,IF(Dritt_Eigenmittel&lt;&gt;0,(100*(Dritt_EigenmittelAnerkannt-Dritt_Eigenmittel))/Dritt_Eigenmittel,""))</f>
        <v>#REF!</v>
      </c>
      <c r="O70" s="70"/>
      <c r="P70" s="57"/>
      <c r="Q70" s="118" t="s">
        <v>351</v>
      </c>
      <c r="R70" s="90" t="e">
        <f>MIN(M69-M70,Zuwendung)</f>
        <v>#REF!</v>
      </c>
      <c r="S70" s="97"/>
      <c r="T70" s="62"/>
    </row>
    <row r="71" spans="1:50" s="2" customFormat="1" ht="15" customHeight="1" x14ac:dyDescent="0.3">
      <c r="A71" s="171"/>
      <c r="B71" s="285" t="str">
        <f>"Höhe der " &amp; IF(DB!P2="S214","Bundesmittel","Landesmittel")</f>
        <v>Höhe der Bundesmittel</v>
      </c>
      <c r="C71" s="286"/>
      <c r="D71" s="13">
        <f>IF(D35&lt;=tats_Ausgaben,D35,tats_Ausgaben)</f>
        <v>0</v>
      </c>
      <c r="E71" s="151"/>
      <c r="F71" s="169"/>
      <c r="G71" s="70"/>
      <c r="H71" s="57"/>
      <c r="I71" s="118" t="s">
        <v>352</v>
      </c>
      <c r="J71" s="90" t="e">
        <f>IF(Fest_berechnet_abgerechnet&gt;0,MIN(D69,Fest_berechnet_abgerechnet),MIN(D69,Zuwendung))</f>
        <v>#REF!</v>
      </c>
      <c r="K71" s="97"/>
      <c r="L71" s="62"/>
      <c r="M71" s="107" t="e">
        <f>IF(F_ART=Verwendungsnachweis.!Q70,FehlbedarfAnerkannt,IF(F_ART=Verwendungsnachweis.!Q71,FestbetragAnerkannt,AnteilsbetragAnerkannt))</f>
        <v>#REF!</v>
      </c>
      <c r="N71" s="113" t="e">
        <f>IF(#REF!="Abw. in EURO",Summe_LandesmittelAnerkannt-Summe_Landesmittel,IF(Summe_Landesmittel&lt;&gt;0,(100*(Summe_LandesmittelAnerkannt-Summe_Landesmittel))/Summe_Landesmittel,""))</f>
        <v>#REF!</v>
      </c>
      <c r="O71" s="70"/>
      <c r="P71" s="57"/>
      <c r="Q71" s="118" t="s">
        <v>352</v>
      </c>
      <c r="R71" s="90" t="e">
        <f>IF(Fest_berechnet_anerkannt&gt;0,MIN(M69,Fest_berechnet_anerkannt),MIN(M69,Zuwendung))</f>
        <v>#REF!</v>
      </c>
      <c r="S71" s="97"/>
      <c r="T71" s="126"/>
    </row>
    <row r="72" spans="1:50" s="2" customFormat="1" ht="14.25" customHeight="1" x14ac:dyDescent="0.3">
      <c r="A72" s="171"/>
      <c r="B72" s="285" t="str">
        <f>"Zahlungen aus "  &amp; IF(DB!P2="S214","Bundesmittel","Landesmittel")</f>
        <v>Zahlungen aus Bundesmittel</v>
      </c>
      <c r="C72" s="286"/>
      <c r="D72" s="4">
        <f>E35</f>
        <v>0</v>
      </c>
      <c r="E72" s="169"/>
      <c r="F72" s="169"/>
      <c r="G72" s="70"/>
      <c r="H72" s="57"/>
      <c r="I72" s="118" t="s">
        <v>441</v>
      </c>
      <c r="J72" s="90">
        <f>H35</f>
        <v>0</v>
      </c>
      <c r="K72" s="97"/>
      <c r="L72" s="62"/>
      <c r="M72" s="107" t="e">
        <f>M35</f>
        <v>#REF!</v>
      </c>
      <c r="N72" s="113" t="e">
        <f>IF(#REF!="Abw. in EURO",Zahlungen_LandesmittelAnerkannt-Zahlungen_Landesmittel,IF(Zahlungen_Landesmittel&lt;&gt;0,(100*(Zahlungen_LandesmittelAnerkannt-Zahlungen_Landesmittel))/Zahlungen_Landesmittel,""))</f>
        <v>#REF!</v>
      </c>
      <c r="O72" s="70"/>
      <c r="P72" s="57"/>
      <c r="Q72" s="118" t="s">
        <v>441</v>
      </c>
      <c r="R72" s="90">
        <f>P35</f>
        <v>0</v>
      </c>
      <c r="S72" s="97"/>
      <c r="T72" s="62"/>
    </row>
    <row r="73" spans="1:50" s="2" customFormat="1" ht="42.75" customHeight="1" x14ac:dyDescent="0.3">
      <c r="A73" s="171"/>
      <c r="B73" s="304" t="s">
        <v>603</v>
      </c>
      <c r="C73" s="305"/>
      <c r="D73" s="6">
        <f>Summe_Landesmittel-Zahlungen_Landesmittel</f>
        <v>0</v>
      </c>
      <c r="E73" s="307"/>
      <c r="F73" s="308"/>
      <c r="G73" s="70"/>
      <c r="H73" s="57"/>
      <c r="I73" s="84"/>
      <c r="J73" s="51"/>
      <c r="K73" s="97"/>
      <c r="L73" s="62"/>
      <c r="M73" s="108" t="e">
        <f>M71-M72</f>
        <v>#REF!</v>
      </c>
      <c r="N73" s="114" t="e">
        <f>IF(#REF!="Abw. in EURO",ErgebnisAnerkannt-Ergebnis,IF(Ergebnis&lt;&gt;0,(100*(ErgebnisAnerkannt-Ergebnis))/Ergebnis,""))</f>
        <v>#REF!</v>
      </c>
      <c r="O73" s="70"/>
      <c r="P73" s="57"/>
      <c r="Q73" s="84"/>
      <c r="R73" s="51"/>
      <c r="S73" s="97"/>
      <c r="T73" s="62"/>
    </row>
    <row r="74" spans="1:50" x14ac:dyDescent="0.25">
      <c r="A74" s="170"/>
      <c r="B74" s="170"/>
      <c r="C74" s="170"/>
      <c r="D74" s="170"/>
      <c r="E74" s="170"/>
      <c r="F74" s="170"/>
    </row>
    <row r="75" spans="1:50" ht="14" x14ac:dyDescent="0.3">
      <c r="A75" s="218" t="s">
        <v>618</v>
      </c>
      <c r="B75" s="218"/>
      <c r="C75" s="218"/>
      <c r="D75" s="218"/>
      <c r="E75" s="218"/>
      <c r="F75" s="218"/>
    </row>
    <row r="76" spans="1:50" s="10" customFormat="1" ht="14" x14ac:dyDescent="0.3">
      <c r="A76" s="218" t="s">
        <v>413</v>
      </c>
      <c r="B76" s="218"/>
      <c r="C76" s="218"/>
      <c r="D76" s="218"/>
      <c r="E76" s="218"/>
      <c r="F76" s="218"/>
      <c r="G76" s="72"/>
      <c r="H76" s="58"/>
      <c r="I76" s="86"/>
      <c r="J76" s="52"/>
      <c r="K76" s="99"/>
      <c r="L76" s="63"/>
      <c r="M76" s="112"/>
      <c r="O76" s="72"/>
      <c r="P76" s="58"/>
      <c r="Q76" s="86"/>
      <c r="R76" s="52"/>
      <c r="S76" s="99"/>
      <c r="T76" s="63"/>
    </row>
    <row r="77" spans="1:50" s="10" customFormat="1" ht="14" x14ac:dyDescent="0.3">
      <c r="A77" s="296" t="s">
        <v>414</v>
      </c>
      <c r="B77" s="296"/>
      <c r="C77" s="296"/>
      <c r="D77" s="296"/>
      <c r="E77" s="296"/>
      <c r="F77" s="296"/>
      <c r="G77" s="72"/>
      <c r="H77" s="58"/>
      <c r="I77" s="86"/>
      <c r="J77" s="52"/>
      <c r="K77" s="99"/>
      <c r="L77" s="63"/>
      <c r="M77" s="112"/>
      <c r="O77" s="72"/>
      <c r="P77" s="58"/>
      <c r="Q77" s="86"/>
      <c r="R77" s="52"/>
      <c r="S77" s="99"/>
      <c r="T77" s="63"/>
    </row>
    <row r="78" spans="1:50" s="10" customFormat="1" ht="14" x14ac:dyDescent="0.3">
      <c r="A78" s="218"/>
      <c r="B78" s="218"/>
      <c r="C78" s="218"/>
      <c r="D78" s="218"/>
      <c r="E78" s="218"/>
      <c r="F78" s="218" t="s">
        <v>469</v>
      </c>
      <c r="G78" s="72"/>
      <c r="H78" s="58"/>
      <c r="I78" s="86"/>
      <c r="J78" s="52"/>
      <c r="K78" s="99"/>
      <c r="L78" s="63"/>
      <c r="M78" s="112"/>
      <c r="O78" s="72"/>
      <c r="P78" s="58"/>
      <c r="Q78" s="86"/>
      <c r="R78" s="52"/>
      <c r="S78" s="99"/>
      <c r="T78" s="63"/>
    </row>
    <row r="79" spans="1:50" s="10" customFormat="1" ht="11" customHeight="1" x14ac:dyDescent="0.3">
      <c r="A79" s="268"/>
      <c r="B79" s="268"/>
      <c r="C79" s="268"/>
      <c r="D79" s="268"/>
      <c r="E79" s="268"/>
      <c r="F79" s="268"/>
      <c r="G79" s="72"/>
      <c r="H79" s="58"/>
      <c r="I79" s="86"/>
      <c r="J79" s="52"/>
      <c r="K79" s="99"/>
      <c r="L79" s="63"/>
      <c r="M79" s="270"/>
      <c r="O79" s="72"/>
      <c r="P79" s="58"/>
      <c r="Q79" s="86"/>
      <c r="R79" s="52"/>
      <c r="S79" s="99"/>
      <c r="T79" s="63"/>
    </row>
    <row r="80" spans="1:50" s="10" customFormat="1" ht="14" x14ac:dyDescent="0.3">
      <c r="A80" s="268" t="s">
        <v>646</v>
      </c>
      <c r="B80" s="268"/>
      <c r="C80" s="268"/>
      <c r="D80" s="268"/>
      <c r="E80" s="268"/>
      <c r="F80" s="259"/>
      <c r="G80" s="72"/>
      <c r="H80" s="58"/>
      <c r="I80" s="86"/>
      <c r="J80" s="52"/>
      <c r="K80" s="99"/>
      <c r="L80" s="63"/>
      <c r="M80" s="270"/>
      <c r="O80" s="72"/>
      <c r="P80" s="58"/>
      <c r="Q80" s="86"/>
      <c r="R80" s="52"/>
      <c r="S80" s="99"/>
      <c r="T80" s="63"/>
      <c r="AX80" s="63"/>
    </row>
    <row r="81" spans="1:50" s="10" customFormat="1" ht="14" x14ac:dyDescent="0.3">
      <c r="A81" s="271" t="s">
        <v>643</v>
      </c>
      <c r="B81" s="268" t="s">
        <v>645</v>
      </c>
      <c r="C81" s="268"/>
      <c r="D81" s="268"/>
      <c r="E81" s="268"/>
      <c r="F81" s="259"/>
      <c r="G81" s="72"/>
      <c r="H81" s="58"/>
      <c r="I81" s="86"/>
      <c r="J81" s="52"/>
      <c r="K81" s="99"/>
      <c r="L81" s="63"/>
      <c r="M81" s="270"/>
      <c r="O81" s="72"/>
      <c r="P81" s="58"/>
      <c r="Q81" s="86"/>
      <c r="R81" s="52"/>
      <c r="S81" s="99"/>
      <c r="T81" s="63"/>
      <c r="AX81" s="63"/>
    </row>
    <row r="82" spans="1:50" s="10" customFormat="1" ht="14" x14ac:dyDescent="0.3">
      <c r="A82" s="271"/>
      <c r="B82" s="268"/>
      <c r="C82" s="268"/>
      <c r="D82" s="268"/>
      <c r="E82" s="268"/>
      <c r="F82" s="264"/>
      <c r="G82" s="72"/>
      <c r="H82" s="58"/>
      <c r="I82" s="86"/>
      <c r="J82" s="52"/>
      <c r="K82" s="99"/>
      <c r="L82" s="63"/>
      <c r="M82" s="270"/>
      <c r="O82" s="72"/>
      <c r="P82" s="58"/>
      <c r="Q82" s="86"/>
      <c r="R82" s="52"/>
      <c r="S82" s="99"/>
      <c r="T82" s="63"/>
    </row>
    <row r="83" spans="1:50" s="169" customFormat="1" ht="26.5" customHeight="1" x14ac:dyDescent="0.3">
      <c r="A83" s="295" t="s">
        <v>641</v>
      </c>
      <c r="B83" s="295"/>
      <c r="C83" s="295"/>
      <c r="D83" s="295"/>
      <c r="E83" s="295"/>
      <c r="F83" s="259"/>
      <c r="G83" s="70"/>
      <c r="H83" s="57"/>
      <c r="I83" s="84"/>
      <c r="J83" s="51"/>
      <c r="K83" s="97"/>
      <c r="L83" s="62"/>
      <c r="AX83" s="249"/>
    </row>
    <row r="84" spans="1:50" s="169" customFormat="1" ht="26.5" customHeight="1" x14ac:dyDescent="0.3">
      <c r="A84" s="269" t="s">
        <v>643</v>
      </c>
      <c r="B84" s="295" t="s">
        <v>644</v>
      </c>
      <c r="C84" s="295"/>
      <c r="D84" s="295"/>
      <c r="E84" s="295"/>
      <c r="F84" s="259"/>
      <c r="G84" s="70"/>
      <c r="H84" s="57"/>
      <c r="I84" s="84"/>
      <c r="J84" s="51"/>
      <c r="K84" s="97"/>
      <c r="L84" s="62"/>
      <c r="AX84" s="249"/>
    </row>
    <row r="85" spans="1:50" s="262" customFormat="1" ht="12" customHeight="1" x14ac:dyDescent="0.3">
      <c r="A85" s="261"/>
      <c r="B85" s="261"/>
      <c r="C85" s="261"/>
      <c r="D85" s="261"/>
      <c r="E85" s="261"/>
      <c r="F85" s="264"/>
      <c r="AX85" s="263"/>
    </row>
    <row r="86" spans="1:50" s="169" customFormat="1" ht="27" customHeight="1" x14ac:dyDescent="0.3">
      <c r="A86" s="306" t="s">
        <v>642</v>
      </c>
      <c r="B86" s="306"/>
      <c r="C86" s="306"/>
      <c r="D86" s="306"/>
      <c r="E86" s="306"/>
      <c r="F86" s="259"/>
      <c r="G86" s="70"/>
      <c r="H86" s="57"/>
      <c r="I86" s="84"/>
      <c r="J86" s="51"/>
      <c r="K86" s="97"/>
      <c r="L86" s="62"/>
    </row>
    <row r="87" spans="1:50" s="262" customFormat="1" ht="12" customHeight="1" x14ac:dyDescent="0.3">
      <c r="A87" s="261"/>
      <c r="B87" s="261"/>
      <c r="C87" s="261"/>
      <c r="D87" s="261"/>
      <c r="E87" s="261"/>
      <c r="F87" s="264"/>
      <c r="AX87" s="263"/>
    </row>
    <row r="88" spans="1:50" s="169" customFormat="1" ht="27" customHeight="1" x14ac:dyDescent="0.3">
      <c r="A88" s="306" t="s">
        <v>640</v>
      </c>
      <c r="B88" s="306"/>
      <c r="C88" s="306"/>
      <c r="D88" s="306"/>
      <c r="E88" s="306"/>
      <c r="F88" s="260"/>
      <c r="G88" s="70"/>
      <c r="H88" s="57"/>
      <c r="I88" s="84"/>
      <c r="J88" s="51"/>
      <c r="K88" s="97"/>
      <c r="L88" s="62"/>
    </row>
    <row r="89" spans="1:50" s="10" customFormat="1" ht="15.75" customHeight="1" x14ac:dyDescent="0.3">
      <c r="A89" s="223"/>
      <c r="B89" s="223"/>
      <c r="C89" s="223"/>
      <c r="D89" s="223"/>
      <c r="E89" s="223"/>
      <c r="F89" s="215"/>
      <c r="G89" s="72"/>
      <c r="H89" s="58"/>
      <c r="I89" s="86"/>
      <c r="J89" s="52"/>
      <c r="K89" s="99"/>
      <c r="L89" s="63"/>
      <c r="M89" s="112"/>
      <c r="O89" s="72"/>
      <c r="P89" s="58"/>
      <c r="Q89" s="86"/>
      <c r="R89" s="52"/>
      <c r="S89" s="99"/>
      <c r="T89" s="63"/>
    </row>
    <row r="90" spans="1:50" s="169" customFormat="1" ht="17.25" customHeight="1" x14ac:dyDescent="0.3">
      <c r="A90" s="291" t="s">
        <v>600</v>
      </c>
      <c r="B90" s="291"/>
      <c r="C90" s="291"/>
      <c r="D90" s="291"/>
      <c r="E90" s="291"/>
      <c r="F90" s="267"/>
      <c r="G90" s="70"/>
      <c r="H90" s="57"/>
      <c r="I90" s="84"/>
      <c r="J90" s="51"/>
      <c r="K90" s="97"/>
      <c r="L90" s="62"/>
    </row>
    <row r="91" spans="1:50" s="169" customFormat="1" ht="31.5" customHeight="1" x14ac:dyDescent="0.3">
      <c r="A91" s="291" t="s">
        <v>601</v>
      </c>
      <c r="B91" s="291"/>
      <c r="C91" s="291"/>
      <c r="D91" s="291"/>
      <c r="E91" s="291"/>
      <c r="F91" s="266"/>
      <c r="G91" s="70"/>
      <c r="H91" s="57"/>
      <c r="I91" s="84"/>
      <c r="J91" s="51"/>
      <c r="K91" s="97"/>
      <c r="L91" s="62"/>
    </row>
    <row r="92" spans="1:50" s="169" customFormat="1" ht="15.75" customHeight="1" x14ac:dyDescent="0.3">
      <c r="A92" s="224"/>
      <c r="B92" s="224"/>
      <c r="C92" s="224"/>
      <c r="D92" s="224"/>
      <c r="E92" s="224"/>
      <c r="G92" s="70"/>
      <c r="H92" s="57"/>
      <c r="I92" s="84"/>
      <c r="J92" s="51"/>
      <c r="K92" s="97"/>
      <c r="L92" s="62"/>
    </row>
    <row r="93" spans="1:50" s="169" customFormat="1" ht="17.25" customHeight="1" x14ac:dyDescent="0.3">
      <c r="A93" s="300" t="s">
        <v>602</v>
      </c>
      <c r="B93" s="300"/>
      <c r="C93" s="300"/>
      <c r="D93" s="300"/>
      <c r="E93" s="300"/>
      <c r="G93" s="70"/>
      <c r="H93" s="57"/>
      <c r="I93" s="84"/>
      <c r="J93" s="51"/>
      <c r="K93" s="97"/>
      <c r="L93" s="62"/>
    </row>
    <row r="94" spans="1:50" s="169" customFormat="1" ht="24.75" customHeight="1" x14ac:dyDescent="0.3">
      <c r="A94" s="301"/>
      <c r="B94" s="302"/>
      <c r="C94" s="302"/>
      <c r="D94" s="302"/>
      <c r="E94" s="302"/>
      <c r="F94" s="303"/>
      <c r="G94" s="70"/>
      <c r="H94" s="57"/>
      <c r="I94" s="84"/>
      <c r="J94" s="51"/>
      <c r="K94" s="97"/>
      <c r="L94" s="62"/>
    </row>
    <row r="95" spans="1:50" s="10" customFormat="1" ht="17.25" customHeight="1" x14ac:dyDescent="0.3">
      <c r="A95" s="297"/>
      <c r="B95" s="297"/>
      <c r="C95" s="297"/>
      <c r="D95" s="297"/>
      <c r="E95" s="297"/>
      <c r="F95" s="297"/>
      <c r="G95" s="72"/>
      <c r="H95" s="58"/>
      <c r="I95" s="86"/>
      <c r="J95" s="52"/>
      <c r="K95" s="99"/>
      <c r="L95" s="63"/>
      <c r="M95" s="112"/>
      <c r="O95" s="72"/>
      <c r="P95" s="58"/>
      <c r="Q95" s="86"/>
      <c r="R95" s="52"/>
      <c r="S95" s="99"/>
      <c r="T95" s="63"/>
    </row>
    <row r="96" spans="1:50" s="10" customFormat="1" ht="24.75" customHeight="1" x14ac:dyDescent="0.3">
      <c r="A96" s="299"/>
      <c r="B96" s="299"/>
      <c r="C96" s="299"/>
      <c r="D96" s="216"/>
      <c r="E96" s="227"/>
      <c r="F96" s="225"/>
      <c r="G96" s="72"/>
      <c r="H96" s="58"/>
      <c r="I96" s="86"/>
      <c r="J96" s="52"/>
      <c r="K96" s="99"/>
      <c r="L96" s="63"/>
      <c r="M96" s="112"/>
      <c r="O96" s="72"/>
      <c r="P96" s="58"/>
      <c r="Q96" s="86"/>
      <c r="R96" s="52"/>
      <c r="S96" s="99"/>
      <c r="T96" s="63"/>
    </row>
    <row r="97" spans="1:20" s="10" customFormat="1" ht="14" x14ac:dyDescent="0.3">
      <c r="A97" s="297" t="s">
        <v>23</v>
      </c>
      <c r="B97" s="297"/>
      <c r="C97" s="297"/>
      <c r="D97" s="216"/>
      <c r="E97" s="297" t="s">
        <v>25</v>
      </c>
      <c r="F97" s="297"/>
      <c r="G97" s="72"/>
      <c r="H97" s="58"/>
      <c r="I97" s="86"/>
      <c r="J97" s="52"/>
      <c r="K97" s="99"/>
      <c r="L97" s="63"/>
      <c r="M97" s="112"/>
      <c r="O97" s="72"/>
      <c r="P97" s="58"/>
      <c r="Q97" s="86"/>
      <c r="R97" s="52"/>
      <c r="S97" s="99"/>
      <c r="T97" s="63"/>
    </row>
    <row r="98" spans="1:20" s="10" customFormat="1" ht="14" x14ac:dyDescent="0.3">
      <c r="A98" s="297" t="s">
        <v>24</v>
      </c>
      <c r="B98" s="297"/>
      <c r="C98" s="297"/>
      <c r="D98" s="297"/>
      <c r="E98" s="297"/>
      <c r="F98" s="297"/>
      <c r="G98" s="72"/>
      <c r="H98" s="58"/>
      <c r="I98" s="86"/>
      <c r="J98" s="52"/>
      <c r="K98" s="99"/>
      <c r="L98" s="63"/>
      <c r="M98" s="112"/>
      <c r="O98" s="72"/>
      <c r="P98" s="58"/>
      <c r="Q98" s="86"/>
      <c r="R98" s="52"/>
      <c r="S98" s="99"/>
      <c r="T98" s="63"/>
    </row>
    <row r="99" spans="1:20" s="10" customFormat="1" ht="14" x14ac:dyDescent="0.3">
      <c r="A99" s="170"/>
      <c r="B99" s="170"/>
      <c r="C99" s="170"/>
      <c r="D99" s="170"/>
      <c r="E99" s="170"/>
      <c r="F99" s="170"/>
      <c r="G99" s="72"/>
      <c r="H99" s="58"/>
      <c r="I99" s="86"/>
      <c r="J99" s="52"/>
      <c r="K99" s="99"/>
      <c r="L99" s="63"/>
      <c r="M99" s="112"/>
      <c r="O99" s="72"/>
      <c r="P99" s="58"/>
      <c r="Q99" s="86"/>
      <c r="R99" s="52"/>
      <c r="S99" s="99"/>
      <c r="T99" s="63"/>
    </row>
    <row r="100" spans="1:20" s="10" customFormat="1" ht="14" x14ac:dyDescent="0.3">
      <c r="A100" s="298"/>
      <c r="B100" s="298"/>
      <c r="C100" s="298"/>
      <c r="D100" s="170"/>
      <c r="E100" s="170"/>
      <c r="F100" s="170"/>
      <c r="G100" s="72"/>
      <c r="H100" s="58"/>
      <c r="I100" s="86"/>
      <c r="J100" s="52"/>
      <c r="K100" s="99"/>
      <c r="L100" s="63"/>
      <c r="M100" s="112"/>
      <c r="O100" s="72"/>
      <c r="P100" s="58"/>
      <c r="Q100" s="86"/>
      <c r="R100" s="52"/>
      <c r="S100" s="99"/>
      <c r="T100" s="63"/>
    </row>
    <row r="101" spans="1:20" s="10" customFormat="1" ht="14" x14ac:dyDescent="0.3">
      <c r="A101" s="296" t="s">
        <v>33</v>
      </c>
      <c r="B101" s="297"/>
      <c r="C101" s="297"/>
      <c r="D101" s="170"/>
      <c r="E101" s="170"/>
      <c r="F101" s="170"/>
      <c r="G101" s="72"/>
      <c r="H101" s="58"/>
      <c r="I101" s="86"/>
      <c r="J101" s="52"/>
      <c r="K101" s="99"/>
      <c r="L101" s="63"/>
      <c r="M101" s="112"/>
      <c r="O101" s="72"/>
      <c r="P101" s="58"/>
      <c r="Q101" s="86"/>
      <c r="R101" s="52"/>
      <c r="S101" s="99"/>
      <c r="T101" s="63"/>
    </row>
    <row r="102" spans="1:20" s="10" customFormat="1" ht="14" x14ac:dyDescent="0.3">
      <c r="A102" s="170"/>
      <c r="B102" s="170"/>
      <c r="C102" s="170"/>
      <c r="D102" s="170"/>
      <c r="E102" s="170"/>
      <c r="F102" s="170"/>
      <c r="G102" s="72"/>
      <c r="H102" s="58"/>
      <c r="I102" s="86"/>
      <c r="J102" s="52"/>
      <c r="K102" s="99"/>
      <c r="L102" s="63"/>
      <c r="M102" s="112"/>
      <c r="O102" s="72"/>
      <c r="P102" s="58"/>
      <c r="Q102" s="86"/>
      <c r="R102" s="52"/>
      <c r="S102" s="99"/>
      <c r="T102" s="63"/>
    </row>
  </sheetData>
  <sheetProtection password="E860" sheet="1" objects="1" scenarios="1"/>
  <mergeCells count="69">
    <mergeCell ref="B72:C72"/>
    <mergeCell ref="B73:C73"/>
    <mergeCell ref="A67:F67"/>
    <mergeCell ref="B70:C70"/>
    <mergeCell ref="A88:E88"/>
    <mergeCell ref="B71:C71"/>
    <mergeCell ref="A77:F77"/>
    <mergeCell ref="E73:F73"/>
    <mergeCell ref="A86:E86"/>
    <mergeCell ref="B84:E84"/>
    <mergeCell ref="B65:C65"/>
    <mergeCell ref="B69:C69"/>
    <mergeCell ref="A32:F32"/>
    <mergeCell ref="B34:C34"/>
    <mergeCell ref="B38:C38"/>
    <mergeCell ref="B36:C36"/>
    <mergeCell ref="B37:C37"/>
    <mergeCell ref="B44:C44"/>
    <mergeCell ref="B45:C45"/>
    <mergeCell ref="B46:C46"/>
    <mergeCell ref="B58:C58"/>
    <mergeCell ref="A96:C96"/>
    <mergeCell ref="A95:F95"/>
    <mergeCell ref="A91:E91"/>
    <mergeCell ref="A93:E93"/>
    <mergeCell ref="A94:F94"/>
    <mergeCell ref="A101:C101"/>
    <mergeCell ref="A100:C100"/>
    <mergeCell ref="A98:F98"/>
    <mergeCell ref="A97:C97"/>
    <mergeCell ref="E97:F97"/>
    <mergeCell ref="A90:E90"/>
    <mergeCell ref="A40:F40"/>
    <mergeCell ref="B43:C43"/>
    <mergeCell ref="A41:F41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A83:E83"/>
    <mergeCell ref="D21:F21"/>
    <mergeCell ref="D13:F13"/>
    <mergeCell ref="B64:C64"/>
    <mergeCell ref="B59:C59"/>
    <mergeCell ref="B60:C60"/>
    <mergeCell ref="B61:C61"/>
    <mergeCell ref="B62:C62"/>
    <mergeCell ref="B63:C63"/>
    <mergeCell ref="B35:C35"/>
    <mergeCell ref="A31:F31"/>
    <mergeCell ref="D15:F15"/>
    <mergeCell ref="D16:F16"/>
    <mergeCell ref="D17:F17"/>
    <mergeCell ref="D18:F18"/>
    <mergeCell ref="A29:E29"/>
    <mergeCell ref="E11:F11"/>
    <mergeCell ref="A1:F1"/>
    <mergeCell ref="D6:F6"/>
    <mergeCell ref="D7:F7"/>
    <mergeCell ref="D9:F9"/>
    <mergeCell ref="D4:E4"/>
    <mergeCell ref="A2:F2"/>
  </mergeCells>
  <phoneticPr fontId="17" type="noConversion"/>
  <dataValidations disablePrompts="1" count="2">
    <dataValidation type="list" allowBlank="1" showInputMessage="1" showErrorMessage="1" sqref="C25">
      <formula1>"institutionelle Förderung, Projektförderung"</formula1>
    </dataValidation>
    <dataValidation type="date" operator="greaterThan" allowBlank="1" showInputMessage="1" showErrorMessage="1" sqref="C14">
      <formula1>35065</formula1>
    </dataValidation>
  </dataValidations>
  <pageMargins left="0.74803149606299213" right="0.39370078740157483" top="0.82677165354330717" bottom="0.6692913385826772" header="0.55118110236220474" footer="0.35433070866141736"/>
  <pageSetup paperSize="9" scale="91" fitToHeight="2" orientation="portrait" r:id="rId1"/>
  <headerFooter alignWithMargins="0">
    <oddFooter>&amp;LVersion: 10.12.2025&amp;CSeite &amp;P von &amp;N&amp;RDruckdatum: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201" r:id="rId4" name="Check Box 6281">
              <controlPr locked="0" defaultSize="0" autoFill="0" autoLine="0" autoPict="0">
                <anchor moveWithCells="1">
                  <from>
                    <xdr:col>5</xdr:col>
                    <xdr:colOff>546100</xdr:colOff>
                    <xdr:row>87</xdr:row>
                    <xdr:rowOff>76200</xdr:rowOff>
                  </from>
                  <to>
                    <xdr:col>5</xdr:col>
                    <xdr:colOff>850900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09" r:id="rId5" name="Check Box 6289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87</xdr:row>
                    <xdr:rowOff>76200</xdr:rowOff>
                  </from>
                  <to>
                    <xdr:col>5</xdr:col>
                    <xdr:colOff>508000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0" r:id="rId6" name="Check Box 6300">
              <controlPr locked="0" defaultSize="0" autoFill="0" autoLine="0" autoPict="0">
                <anchor moveWithCells="1">
                  <from>
                    <xdr:col>5</xdr:col>
                    <xdr:colOff>527050</xdr:colOff>
                    <xdr:row>25</xdr:row>
                    <xdr:rowOff>171450</xdr:rowOff>
                  </from>
                  <to>
                    <xdr:col>5</xdr:col>
                    <xdr:colOff>831850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1" r:id="rId7" name="Check Box 6301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5</xdr:col>
                    <xdr:colOff>495300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2" r:id="rId8" name="Check Box 6302">
              <controlPr locked="0" defaultSize="0" autoFill="0" autoLine="0" autoPict="0">
                <anchor moveWithCells="1">
                  <from>
                    <xdr:col>5</xdr:col>
                    <xdr:colOff>527050</xdr:colOff>
                    <xdr:row>27</xdr:row>
                    <xdr:rowOff>127000</xdr:rowOff>
                  </from>
                  <to>
                    <xdr:col>5</xdr:col>
                    <xdr:colOff>831850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3" r:id="rId9" name="Check Box 6303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27</xdr:row>
                    <xdr:rowOff>127000</xdr:rowOff>
                  </from>
                  <to>
                    <xdr:col>5</xdr:col>
                    <xdr:colOff>495300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4" r:id="rId10" name="Check Box 6304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82</xdr:row>
                    <xdr:rowOff>101600</xdr:rowOff>
                  </from>
                  <to>
                    <xdr:col>5</xdr:col>
                    <xdr:colOff>368300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5" r:id="rId11" name="Check Box 6305">
              <controlPr locked="0" defaultSize="0" autoFill="0" autoLine="0" autoPict="0">
                <anchor moveWithCells="1">
                  <from>
                    <xdr:col>5</xdr:col>
                    <xdr:colOff>552450</xdr:colOff>
                    <xdr:row>82</xdr:row>
                    <xdr:rowOff>120650</xdr:rowOff>
                  </from>
                  <to>
                    <xdr:col>5</xdr:col>
                    <xdr:colOff>762000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6" r:id="rId12" name="Check Box 6306">
              <controlPr locked="0" defaultSize="0" autoFill="0" autoLine="0" autoPict="0">
                <anchor moveWithCells="1">
                  <from>
                    <xdr:col>5</xdr:col>
                    <xdr:colOff>184150</xdr:colOff>
                    <xdr:row>85</xdr:row>
                    <xdr:rowOff>0</xdr:rowOff>
                  </from>
                  <to>
                    <xdr:col>5</xdr:col>
                    <xdr:colOff>546100</xdr:colOff>
                    <xdr:row>86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7" r:id="rId13" name="Check Box 6307">
              <controlPr locked="0" defaultSize="0" autoFill="0" autoLine="0" autoPict="0">
                <anchor moveWithCells="1">
                  <from>
                    <xdr:col>5</xdr:col>
                    <xdr:colOff>546100</xdr:colOff>
                    <xdr:row>85</xdr:row>
                    <xdr:rowOff>69850</xdr:rowOff>
                  </from>
                  <to>
                    <xdr:col>5</xdr:col>
                    <xdr:colOff>850900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8" r:id="rId14" name="Check Box 6308">
              <controlPr locked="0" defaultSize="0" autoFill="0" autoLine="0" autoPict="0">
                <anchor moveWithCells="1">
                  <from>
                    <xdr:col>5</xdr:col>
                    <xdr:colOff>546100</xdr:colOff>
                    <xdr:row>90</xdr:row>
                    <xdr:rowOff>95250</xdr:rowOff>
                  </from>
                  <to>
                    <xdr:col>5</xdr:col>
                    <xdr:colOff>850900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9" r:id="rId15" name="Check Box 6309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90</xdr:row>
                    <xdr:rowOff>95250</xdr:rowOff>
                  </from>
                  <to>
                    <xdr:col>5</xdr:col>
                    <xdr:colOff>508000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2" r:id="rId16" name="Check Box 6312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83</xdr:row>
                    <xdr:rowOff>101600</xdr:rowOff>
                  </from>
                  <to>
                    <xdr:col>5</xdr:col>
                    <xdr:colOff>368300</xdr:colOff>
                    <xdr:row>83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3" r:id="rId17" name="Check Box 6313">
              <controlPr locked="0" defaultSize="0" autoFill="0" autoLine="0" autoPict="0">
                <anchor moveWithCells="1">
                  <from>
                    <xdr:col>5</xdr:col>
                    <xdr:colOff>552450</xdr:colOff>
                    <xdr:row>83</xdr:row>
                    <xdr:rowOff>120650</xdr:rowOff>
                  </from>
                  <to>
                    <xdr:col>5</xdr:col>
                    <xdr:colOff>762000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4" r:id="rId18" name="Check Box 6314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78</xdr:row>
                    <xdr:rowOff>127000</xdr:rowOff>
                  </from>
                  <to>
                    <xdr:col>5</xdr:col>
                    <xdr:colOff>368300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5" r:id="rId19" name="Check Box 6315">
              <controlPr locked="0" defaultSize="0" autoFill="0" autoLine="0" autoPict="0">
                <anchor moveWithCells="1">
                  <from>
                    <xdr:col>5</xdr:col>
                    <xdr:colOff>552450</xdr:colOff>
                    <xdr:row>79</xdr:row>
                    <xdr:rowOff>6350</xdr:rowOff>
                  </from>
                  <to>
                    <xdr:col>5</xdr:col>
                    <xdr:colOff>762000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6" r:id="rId20" name="Check Box 6316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79</xdr:row>
                    <xdr:rowOff>165100</xdr:rowOff>
                  </from>
                  <to>
                    <xdr:col>5</xdr:col>
                    <xdr:colOff>368300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7" r:id="rId21" name="Check Box 6317">
              <controlPr locked="0" defaultSize="0" autoFill="0" autoLine="0" autoPict="0">
                <anchor moveWithCells="1">
                  <from>
                    <xdr:col>5</xdr:col>
                    <xdr:colOff>552450</xdr:colOff>
                    <xdr:row>80</xdr:row>
                    <xdr:rowOff>6350</xdr:rowOff>
                  </from>
                  <to>
                    <xdr:col>5</xdr:col>
                    <xdr:colOff>762000</xdr:colOff>
                    <xdr:row>80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Layout" zoomScaleNormal="100" workbookViewId="0">
      <selection activeCell="A5" sqref="A5:P5"/>
    </sheetView>
  </sheetViews>
  <sheetFormatPr baseColWidth="10" defaultColWidth="11.453125" defaultRowHeight="14" x14ac:dyDescent="0.3"/>
  <cols>
    <col min="1" max="1" width="7.26953125" style="198" customWidth="1"/>
    <col min="2" max="2" width="15" style="197" customWidth="1"/>
    <col min="3" max="3" width="18.1796875" style="197" customWidth="1"/>
    <col min="4" max="5" width="11.453125" style="197"/>
    <col min="6" max="6" width="31" style="197" customWidth="1"/>
    <col min="7" max="16" width="4.1796875" style="197" bestFit="1" customWidth="1"/>
    <col min="17" max="16384" width="11.453125" style="197"/>
  </cols>
  <sheetData>
    <row r="1" spans="1:16" ht="15.5" x14ac:dyDescent="0.35">
      <c r="A1" s="212" t="s">
        <v>615</v>
      </c>
    </row>
    <row r="2" spans="1:16" ht="15.5" x14ac:dyDescent="0.35">
      <c r="A2" s="212"/>
    </row>
    <row r="3" spans="1:16" ht="15.5" x14ac:dyDescent="0.35">
      <c r="A3" s="309" t="s">
        <v>616</v>
      </c>
      <c r="B3" s="309"/>
      <c r="C3" s="338" t="str">
        <f>Verwendungsnachweis.!D4</f>
        <v>LAGuS/MV-6-S214-</v>
      </c>
      <c r="D3" s="339">
        <f>Verwendungsnachweis.!F4</f>
        <v>0</v>
      </c>
      <c r="E3" s="336"/>
      <c r="F3" s="336"/>
      <c r="G3" s="337"/>
      <c r="H3" s="337"/>
    </row>
    <row r="4" spans="1:16" ht="12" customHeigh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</row>
    <row r="5" spans="1:16" ht="12" customHeight="1" x14ac:dyDescent="0.3">
      <c r="A5" s="326" t="s">
        <v>614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</row>
    <row r="6" spans="1:16" s="210" customFormat="1" ht="12" customHeight="1" thickBot="1" x14ac:dyDescent="0.25"/>
    <row r="7" spans="1:16" s="199" customFormat="1" ht="180.75" customHeight="1" thickBot="1" x14ac:dyDescent="0.35">
      <c r="A7" s="228" t="s">
        <v>622</v>
      </c>
      <c r="B7" s="327" t="s">
        <v>206</v>
      </c>
      <c r="C7" s="328"/>
      <c r="D7" s="327" t="s">
        <v>623</v>
      </c>
      <c r="E7" s="329"/>
      <c r="F7" s="328"/>
      <c r="G7" s="229" t="s">
        <v>630</v>
      </c>
      <c r="H7" s="229" t="s">
        <v>631</v>
      </c>
      <c r="I7" s="229" t="s">
        <v>632</v>
      </c>
      <c r="J7" s="229" t="s">
        <v>3</v>
      </c>
      <c r="K7" s="229" t="s">
        <v>633</v>
      </c>
      <c r="L7" s="229" t="s">
        <v>634</v>
      </c>
      <c r="M7" s="229" t="s">
        <v>635</v>
      </c>
      <c r="N7" s="229" t="s">
        <v>636</v>
      </c>
      <c r="O7" s="229" t="s">
        <v>637</v>
      </c>
      <c r="P7" s="230" t="s">
        <v>638</v>
      </c>
    </row>
    <row r="8" spans="1:16" s="199" customFormat="1" ht="18" customHeight="1" thickBot="1" x14ac:dyDescent="0.35">
      <c r="A8" s="323" t="s">
        <v>613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5"/>
    </row>
    <row r="9" spans="1:16" s="199" customFormat="1" ht="15.75" customHeight="1" x14ac:dyDescent="0.3">
      <c r="A9" s="231" t="s">
        <v>612</v>
      </c>
      <c r="B9" s="330" t="s">
        <v>607</v>
      </c>
      <c r="C9" s="331"/>
      <c r="D9" s="320"/>
      <c r="E9" s="322"/>
      <c r="F9" s="321"/>
      <c r="G9" s="207"/>
      <c r="H9" s="207"/>
      <c r="I9" s="207"/>
      <c r="J9" s="207"/>
      <c r="K9" s="207"/>
      <c r="L9" s="207"/>
      <c r="M9" s="207"/>
      <c r="N9" s="207"/>
      <c r="O9" s="207"/>
      <c r="P9" s="206"/>
    </row>
    <row r="10" spans="1:16" s="199" customFormat="1" ht="15.75" customHeight="1" x14ac:dyDescent="0.3">
      <c r="A10" s="232" t="s">
        <v>611</v>
      </c>
      <c r="B10" s="313" t="s">
        <v>607</v>
      </c>
      <c r="C10" s="314"/>
      <c r="D10" s="310"/>
      <c r="E10" s="312"/>
      <c r="F10" s="311"/>
      <c r="G10" s="205"/>
      <c r="H10" s="205"/>
      <c r="I10" s="205"/>
      <c r="J10" s="205"/>
      <c r="K10" s="205"/>
      <c r="L10" s="205"/>
      <c r="M10" s="205"/>
      <c r="N10" s="205"/>
      <c r="O10" s="205"/>
      <c r="P10" s="204"/>
    </row>
    <row r="11" spans="1:16" s="199" customFormat="1" ht="15.75" customHeight="1" x14ac:dyDescent="0.3">
      <c r="A11" s="232" t="s">
        <v>610</v>
      </c>
      <c r="B11" s="313" t="s">
        <v>607</v>
      </c>
      <c r="C11" s="314"/>
      <c r="D11" s="310"/>
      <c r="E11" s="312"/>
      <c r="F11" s="311"/>
      <c r="G11" s="205"/>
      <c r="H11" s="205"/>
      <c r="I11" s="205"/>
      <c r="J11" s="205"/>
      <c r="K11" s="205"/>
      <c r="L11" s="205"/>
      <c r="M11" s="205"/>
      <c r="N11" s="205"/>
      <c r="O11" s="205"/>
      <c r="P11" s="204"/>
    </row>
    <row r="12" spans="1:16" s="199" customFormat="1" ht="15.75" customHeight="1" x14ac:dyDescent="0.3">
      <c r="A12" s="232" t="s">
        <v>609</v>
      </c>
      <c r="B12" s="313" t="s">
        <v>607</v>
      </c>
      <c r="C12" s="314"/>
      <c r="D12" s="310"/>
      <c r="E12" s="312"/>
      <c r="F12" s="311"/>
      <c r="G12" s="205"/>
      <c r="H12" s="205"/>
      <c r="I12" s="205"/>
      <c r="J12" s="205"/>
      <c r="K12" s="205"/>
      <c r="L12" s="205"/>
      <c r="M12" s="205"/>
      <c r="N12" s="205"/>
      <c r="O12" s="205"/>
      <c r="P12" s="204"/>
    </row>
    <row r="13" spans="1:16" s="199" customFormat="1" ht="15.75" customHeight="1" thickBot="1" x14ac:dyDescent="0.35">
      <c r="A13" s="233" t="s">
        <v>608</v>
      </c>
      <c r="B13" s="315" t="s">
        <v>607</v>
      </c>
      <c r="C13" s="316"/>
      <c r="D13" s="317"/>
      <c r="E13" s="319"/>
      <c r="F13" s="318"/>
      <c r="G13" s="209"/>
      <c r="H13" s="209"/>
      <c r="I13" s="209"/>
      <c r="J13" s="209"/>
      <c r="K13" s="209"/>
      <c r="L13" s="209"/>
      <c r="M13" s="209"/>
      <c r="N13" s="209"/>
      <c r="O13" s="209"/>
      <c r="P13" s="208"/>
    </row>
    <row r="14" spans="1:16" s="199" customFormat="1" ht="15.75" customHeight="1" thickBot="1" x14ac:dyDescent="0.35">
      <c r="A14" s="323" t="s">
        <v>606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5"/>
    </row>
    <row r="15" spans="1:16" s="199" customFormat="1" x14ac:dyDescent="0.3">
      <c r="A15" s="234" t="s">
        <v>624</v>
      </c>
      <c r="B15" s="320"/>
      <c r="C15" s="321"/>
      <c r="D15" s="320"/>
      <c r="E15" s="322"/>
      <c r="F15" s="321"/>
      <c r="G15" s="207"/>
      <c r="H15" s="207"/>
      <c r="I15" s="207"/>
      <c r="J15" s="207"/>
      <c r="K15" s="207"/>
      <c r="L15" s="207"/>
      <c r="M15" s="207"/>
      <c r="N15" s="207"/>
      <c r="O15" s="207"/>
      <c r="P15" s="206"/>
    </row>
    <row r="16" spans="1:16" s="199" customFormat="1" x14ac:dyDescent="0.3">
      <c r="A16" s="235" t="s">
        <v>625</v>
      </c>
      <c r="B16" s="310"/>
      <c r="C16" s="311"/>
      <c r="D16" s="310"/>
      <c r="E16" s="312"/>
      <c r="F16" s="311"/>
      <c r="G16" s="205"/>
      <c r="H16" s="205"/>
      <c r="I16" s="205"/>
      <c r="J16" s="205"/>
      <c r="K16" s="205"/>
      <c r="L16" s="205"/>
      <c r="M16" s="205"/>
      <c r="N16" s="205"/>
      <c r="O16" s="205"/>
      <c r="P16" s="204"/>
    </row>
    <row r="17" spans="1:16" s="199" customFormat="1" x14ac:dyDescent="0.3">
      <c r="A17" s="235" t="s">
        <v>626</v>
      </c>
      <c r="B17" s="310"/>
      <c r="C17" s="311"/>
      <c r="D17" s="310"/>
      <c r="E17" s="312"/>
      <c r="F17" s="311"/>
      <c r="G17" s="205"/>
      <c r="H17" s="205"/>
      <c r="I17" s="205"/>
      <c r="J17" s="205"/>
      <c r="K17" s="205"/>
      <c r="L17" s="205"/>
      <c r="M17" s="205"/>
      <c r="N17" s="205"/>
      <c r="O17" s="205"/>
      <c r="P17" s="204"/>
    </row>
    <row r="18" spans="1:16" s="199" customFormat="1" x14ac:dyDescent="0.3">
      <c r="A18" s="235" t="s">
        <v>627</v>
      </c>
      <c r="B18" s="310"/>
      <c r="C18" s="311"/>
      <c r="D18" s="310"/>
      <c r="E18" s="312"/>
      <c r="F18" s="311"/>
      <c r="G18" s="205"/>
      <c r="H18" s="205"/>
      <c r="I18" s="205"/>
      <c r="J18" s="205"/>
      <c r="K18" s="205"/>
      <c r="L18" s="205"/>
      <c r="M18" s="205"/>
      <c r="N18" s="205"/>
      <c r="O18" s="205"/>
      <c r="P18" s="204"/>
    </row>
    <row r="19" spans="1:16" s="199" customFormat="1" x14ac:dyDescent="0.3">
      <c r="A19" s="235" t="s">
        <v>628</v>
      </c>
      <c r="B19" s="310"/>
      <c r="C19" s="311"/>
      <c r="D19" s="310"/>
      <c r="E19" s="312"/>
      <c r="F19" s="311"/>
      <c r="G19" s="205"/>
      <c r="H19" s="205"/>
      <c r="I19" s="205"/>
      <c r="J19" s="205"/>
      <c r="K19" s="205"/>
      <c r="L19" s="205"/>
      <c r="M19" s="205"/>
      <c r="N19" s="205"/>
      <c r="O19" s="205"/>
      <c r="P19" s="204"/>
    </row>
    <row r="20" spans="1:16" s="199" customFormat="1" x14ac:dyDescent="0.3">
      <c r="A20" s="235" t="s">
        <v>629</v>
      </c>
      <c r="B20" s="310"/>
      <c r="C20" s="311"/>
      <c r="D20" s="310"/>
      <c r="E20" s="312"/>
      <c r="F20" s="311"/>
      <c r="G20" s="205"/>
      <c r="H20" s="205"/>
      <c r="I20" s="205"/>
      <c r="J20" s="205"/>
      <c r="K20" s="205"/>
      <c r="L20" s="205"/>
      <c r="M20" s="205"/>
      <c r="N20" s="205"/>
      <c r="O20" s="205"/>
      <c r="P20" s="204"/>
    </row>
    <row r="21" spans="1:16" s="199" customFormat="1" x14ac:dyDescent="0.3">
      <c r="A21" s="235">
        <v>7</v>
      </c>
      <c r="B21" s="310"/>
      <c r="C21" s="311"/>
      <c r="D21" s="310"/>
      <c r="E21" s="312"/>
      <c r="F21" s="311"/>
      <c r="G21" s="205"/>
      <c r="H21" s="205"/>
      <c r="I21" s="205"/>
      <c r="J21" s="205"/>
      <c r="K21" s="205"/>
      <c r="L21" s="205"/>
      <c r="M21" s="205"/>
      <c r="N21" s="205"/>
      <c r="O21" s="205"/>
      <c r="P21" s="204"/>
    </row>
    <row r="22" spans="1:16" s="199" customFormat="1" x14ac:dyDescent="0.3">
      <c r="A22" s="235">
        <v>8</v>
      </c>
      <c r="B22" s="310"/>
      <c r="C22" s="311"/>
      <c r="D22" s="310"/>
      <c r="E22" s="312"/>
      <c r="F22" s="311"/>
      <c r="G22" s="205"/>
      <c r="H22" s="205"/>
      <c r="I22" s="205"/>
      <c r="J22" s="205"/>
      <c r="K22" s="205"/>
      <c r="L22" s="205"/>
      <c r="M22" s="205"/>
      <c r="N22" s="205"/>
      <c r="O22" s="205"/>
      <c r="P22" s="204"/>
    </row>
    <row r="23" spans="1:16" s="199" customFormat="1" x14ac:dyDescent="0.3">
      <c r="A23" s="235">
        <v>9</v>
      </c>
      <c r="B23" s="310"/>
      <c r="C23" s="311"/>
      <c r="D23" s="310"/>
      <c r="E23" s="312"/>
      <c r="F23" s="311"/>
      <c r="G23" s="203"/>
      <c r="H23" s="203"/>
      <c r="I23" s="203"/>
      <c r="J23" s="203"/>
      <c r="K23" s="203"/>
      <c r="L23" s="203"/>
      <c r="M23" s="203"/>
      <c r="N23" s="203"/>
      <c r="O23" s="203"/>
      <c r="P23" s="202"/>
    </row>
    <row r="24" spans="1:16" s="199" customFormat="1" ht="14.5" thickBot="1" x14ac:dyDescent="0.35">
      <c r="A24" s="236">
        <v>10</v>
      </c>
      <c r="B24" s="317"/>
      <c r="C24" s="318"/>
      <c r="D24" s="317"/>
      <c r="E24" s="319"/>
      <c r="F24" s="318"/>
      <c r="G24" s="201"/>
      <c r="H24" s="201"/>
      <c r="I24" s="201"/>
      <c r="J24" s="201"/>
      <c r="K24" s="201"/>
      <c r="L24" s="201"/>
      <c r="M24" s="201"/>
      <c r="N24" s="201"/>
      <c r="O24" s="201"/>
      <c r="P24" s="200"/>
    </row>
    <row r="25" spans="1:16" x14ac:dyDescent="0.3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</row>
  </sheetData>
  <sheetProtection password="E860" sheet="1" objects="1" scenarios="1"/>
  <mergeCells count="36">
    <mergeCell ref="B10:C10"/>
    <mergeCell ref="D10:F10"/>
    <mergeCell ref="A5:P5"/>
    <mergeCell ref="B7:C7"/>
    <mergeCell ref="D7:F7"/>
    <mergeCell ref="B9:C9"/>
    <mergeCell ref="D9:F9"/>
    <mergeCell ref="A8:P8"/>
    <mergeCell ref="D13:F13"/>
    <mergeCell ref="B15:C15"/>
    <mergeCell ref="D15:F15"/>
    <mergeCell ref="A14:P14"/>
    <mergeCell ref="B11:C11"/>
    <mergeCell ref="B24:C24"/>
    <mergeCell ref="D24:F24"/>
    <mergeCell ref="B21:C21"/>
    <mergeCell ref="D21:F21"/>
    <mergeCell ref="B22:C22"/>
    <mergeCell ref="D22:F22"/>
    <mergeCell ref="B23:C23"/>
    <mergeCell ref="D23:F23"/>
    <mergeCell ref="A3:B3"/>
    <mergeCell ref="B19:C19"/>
    <mergeCell ref="D19:F19"/>
    <mergeCell ref="B20:C20"/>
    <mergeCell ref="D20:F20"/>
    <mergeCell ref="B16:C16"/>
    <mergeCell ref="D16:F16"/>
    <mergeCell ref="B17:C17"/>
    <mergeCell ref="D17:F17"/>
    <mergeCell ref="B18:C18"/>
    <mergeCell ref="D18:F18"/>
    <mergeCell ref="D11:F11"/>
    <mergeCell ref="B12:C12"/>
    <mergeCell ref="D12:F12"/>
    <mergeCell ref="B13:C13"/>
  </mergeCells>
  <pageMargins left="0.70866141732283472" right="0.70866141732283472" top="0.67374999999999996" bottom="0.59055118110236227" header="0.31496062992125984" footer="0.31496062992125984"/>
  <pageSetup paperSize="9" scale="98" fitToHeight="0" orientation="landscape" r:id="rId1"/>
  <headerFooter>
    <oddHeader xml:space="preserve">&amp;CVerwendungsnachweis Fonds Frühe Hilfen&amp;R
</oddHeader>
    <oddFooter>&amp;L&amp;9Version: 10.12.2025&amp;C&amp;9Übersicht Ausgabepositionen&amp;R&amp;9Seite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autoPageBreaks="0" fitToPage="1"/>
  </sheetPr>
  <dimension ref="A1:J2"/>
  <sheetViews>
    <sheetView workbookViewId="0">
      <pane xSplit="1" ySplit="1" topLeftCell="B2" activePane="bottomRight" state="frozen"/>
      <selection activeCell="I2" sqref="I2"/>
      <selection pane="topRight" activeCell="I2" sqref="I2"/>
      <selection pane="bottomLeft" activeCell="I2" sqref="I2"/>
      <selection pane="bottomRight" activeCell="D1" sqref="D1"/>
    </sheetView>
  </sheetViews>
  <sheetFormatPr baseColWidth="10" defaultColWidth="11.453125" defaultRowHeight="10" x14ac:dyDescent="0.25"/>
  <cols>
    <col min="1" max="1" width="31.81640625" style="39" hidden="1" customWidth="1"/>
    <col min="2" max="3" width="7.7265625" style="38" hidden="1" customWidth="1"/>
    <col min="4" max="4" width="32.81640625" style="39" customWidth="1"/>
    <col min="5" max="5" width="11.453125" style="39"/>
    <col min="6" max="6" width="11.453125" style="38" customWidth="1"/>
    <col min="7" max="7" width="15.1796875" style="40" customWidth="1"/>
    <col min="8" max="8" width="14.81640625" style="41" customWidth="1"/>
    <col min="9" max="9" width="13.81640625" style="40" customWidth="1"/>
    <col min="10" max="10" width="29.453125" style="42" customWidth="1"/>
    <col min="11" max="16384" width="11.453125" style="39"/>
  </cols>
  <sheetData>
    <row r="1" spans="1:10" s="35" customFormat="1" ht="12.5" x14ac:dyDescent="0.25">
      <c r="A1" s="44" t="s">
        <v>341</v>
      </c>
      <c r="B1" s="36" t="s">
        <v>29</v>
      </c>
      <c r="C1" s="36" t="s">
        <v>12</v>
      </c>
      <c r="D1" s="120" t="s">
        <v>335</v>
      </c>
      <c r="E1" s="120" t="s">
        <v>336</v>
      </c>
      <c r="F1" s="121" t="s">
        <v>25</v>
      </c>
      <c r="G1" s="122" t="s">
        <v>337</v>
      </c>
      <c r="H1" s="123" t="s">
        <v>338</v>
      </c>
      <c r="I1" s="122" t="s">
        <v>339</v>
      </c>
      <c r="J1" s="124" t="s">
        <v>340</v>
      </c>
    </row>
    <row r="2" spans="1:10" ht="12.5" x14ac:dyDescent="0.25">
      <c r="A2" s="37"/>
    </row>
  </sheetData>
  <sheetProtection password="D981" sheet="1" objects="1" scenarios="1" sort="0" autoFilter="0"/>
  <autoFilter ref="D1:J1"/>
  <printOptions horizontalCentered="1"/>
  <pageMargins left="0.27559055118110237" right="0.19685039370078741" top="0.98425196850393704" bottom="0.98425196850393704" header="0.51181102362204722" footer="0.51181102362204722"/>
  <pageSetup paperSize="9" scale="78" fitToHeight="0" orientation="portrait" r:id="rId1"/>
  <headerFooter alignWithMargins="0">
    <oddHeader>&amp;C&amp;"Arial,Fett"&amp;16Belegliste</oddHeader>
    <oddFooter>&amp;R&amp;D, &amp;T&amp;CSeite &amp;P von &amp;N&amp;L&amp;"Arial,Fett"&amp;8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V33"/>
  <sheetViews>
    <sheetView workbookViewId="0">
      <selection activeCell="B13" sqref="B13"/>
    </sheetView>
  </sheetViews>
  <sheetFormatPr baseColWidth="10" defaultRowHeight="12.5" x14ac:dyDescent="0.25"/>
  <cols>
    <col min="1" max="1" width="5.7265625" customWidth="1"/>
    <col min="2" max="2" width="9.26953125" customWidth="1"/>
    <col min="3" max="3" width="9.7265625" customWidth="1"/>
    <col min="4" max="4" width="15.1796875" customWidth="1"/>
    <col min="5" max="5" width="15.54296875" customWidth="1"/>
    <col min="6" max="6" width="12" customWidth="1"/>
    <col min="7" max="7" width="5.26953125" hidden="1" customWidth="1"/>
    <col min="8" max="8" width="9.54296875" hidden="1" customWidth="1"/>
    <col min="9" max="9" width="14.1796875" hidden="1" customWidth="1"/>
    <col min="10" max="10" width="14.81640625" hidden="1" customWidth="1"/>
    <col min="11" max="11" width="16.81640625" hidden="1" customWidth="1"/>
    <col min="12" max="12" width="16.1796875" customWidth="1"/>
    <col min="13" max="15" width="11.453125" customWidth="1"/>
    <col min="16" max="16" width="18" customWidth="1"/>
    <col min="17" max="17" width="11.453125" customWidth="1"/>
    <col min="18" max="18" width="8.7265625" customWidth="1"/>
    <col min="19" max="22" width="11.453125" hidden="1" customWidth="1"/>
    <col min="23" max="23" width="11.453125" customWidth="1"/>
  </cols>
  <sheetData>
    <row r="1" spans="1:22" ht="27" customHeight="1" x14ac:dyDescent="0.25">
      <c r="A1" s="12" t="s">
        <v>353</v>
      </c>
      <c r="B1" s="11" t="s">
        <v>357</v>
      </c>
      <c r="S1" t="s">
        <v>337</v>
      </c>
      <c r="T1" s="117" t="s">
        <v>355</v>
      </c>
      <c r="U1" t="s">
        <v>338</v>
      </c>
      <c r="V1" s="117" t="s">
        <v>356</v>
      </c>
    </row>
    <row r="2" spans="1:22" x14ac:dyDescent="0.25">
      <c r="S2" s="119">
        <f>Festbetrag_S104!X2</f>
        <v>0</v>
      </c>
      <c r="T2" s="119">
        <f>Festbetrag_S101+S2</f>
        <v>0</v>
      </c>
      <c r="U2" s="119">
        <f>Festbetrag_S104!Z2</f>
        <v>0</v>
      </c>
      <c r="V2" s="119">
        <f>Festbetrag_S101_lagus+U2</f>
        <v>0</v>
      </c>
    </row>
    <row r="3" spans="1:22" ht="14.5" x14ac:dyDescent="0.35">
      <c r="A3" s="135" t="s">
        <v>354</v>
      </c>
      <c r="C3" s="12"/>
      <c r="D3" s="136" t="e">
        <f>Zuwendung</f>
        <v>#REF!</v>
      </c>
    </row>
    <row r="8" spans="1:22" ht="12.75" hidden="1" customHeight="1" x14ac:dyDescent="0.25">
      <c r="G8" s="137" t="s">
        <v>379</v>
      </c>
      <c r="H8" s="137" t="s">
        <v>379</v>
      </c>
      <c r="I8" s="137" t="s">
        <v>379</v>
      </c>
      <c r="J8" s="137" t="s">
        <v>379</v>
      </c>
      <c r="K8" s="137" t="s">
        <v>379</v>
      </c>
      <c r="S8" s="137" t="s">
        <v>379</v>
      </c>
      <c r="T8" s="137" t="s">
        <v>379</v>
      </c>
      <c r="U8" s="137" t="s">
        <v>379</v>
      </c>
      <c r="V8" s="137" t="s">
        <v>379</v>
      </c>
    </row>
    <row r="9" spans="1:22" ht="12.75" hidden="1" customHeight="1" x14ac:dyDescent="0.25">
      <c r="A9" s="137" t="s">
        <v>378</v>
      </c>
      <c r="E9" s="137" t="s">
        <v>380</v>
      </c>
      <c r="K9" s="137" t="s">
        <v>380</v>
      </c>
    </row>
    <row r="10" spans="1:22" hidden="1" x14ac:dyDescent="0.25">
      <c r="A10" s="137"/>
      <c r="E10" s="137"/>
      <c r="K10" s="137"/>
    </row>
    <row r="11" spans="1:22" hidden="1" x14ac:dyDescent="0.25">
      <c r="A11" s="332" t="s">
        <v>337</v>
      </c>
      <c r="B11" s="332"/>
      <c r="C11" s="332"/>
      <c r="D11" s="332"/>
      <c r="E11" s="332"/>
      <c r="G11" s="333" t="s">
        <v>338</v>
      </c>
      <c r="H11" s="333"/>
      <c r="I11" s="333"/>
      <c r="J11" s="333"/>
      <c r="K11" s="333"/>
    </row>
    <row r="12" spans="1:22" ht="25" x14ac:dyDescent="0.25">
      <c r="A12" s="142" t="s">
        <v>372</v>
      </c>
      <c r="B12" s="143" t="s">
        <v>359</v>
      </c>
      <c r="C12" s="143" t="s">
        <v>358</v>
      </c>
      <c r="D12" s="143" t="s">
        <v>453</v>
      </c>
      <c r="E12" s="143" t="s">
        <v>21</v>
      </c>
      <c r="F12" s="145"/>
      <c r="G12" s="142" t="s">
        <v>372</v>
      </c>
      <c r="H12" s="143" t="s">
        <v>359</v>
      </c>
      <c r="I12" s="143" t="s">
        <v>358</v>
      </c>
      <c r="J12" s="143" t="s">
        <v>454</v>
      </c>
      <c r="K12" s="143" t="s">
        <v>21</v>
      </c>
    </row>
    <row r="13" spans="1:22" ht="14.5" x14ac:dyDescent="0.35">
      <c r="A13" s="138">
        <v>1</v>
      </c>
      <c r="B13" s="139"/>
      <c r="C13" s="139"/>
      <c r="D13" s="157">
        <v>2.5</v>
      </c>
      <c r="E13" s="148">
        <f t="shared" ref="E13:E32" si="0">B13*C13*D13</f>
        <v>0</v>
      </c>
      <c r="F13" s="144"/>
      <c r="G13" s="138">
        <v>1</v>
      </c>
      <c r="H13" s="141" t="str">
        <f t="shared" ref="H13:H32" si="1">IF(B13&lt;&gt;"",B13,"")</f>
        <v/>
      </c>
      <c r="I13" s="141" t="str">
        <f t="shared" ref="I13:I32" si="2">IF(C13&lt;&gt;"",C13,"")</f>
        <v/>
      </c>
      <c r="J13" s="161">
        <v>2.5</v>
      </c>
      <c r="K13" s="150">
        <f t="shared" ref="K13:K32" si="3">IF(ISERROR(H13*I13*J13),0,H13*I13*J13)</f>
        <v>0</v>
      </c>
    </row>
    <row r="14" spans="1:22" ht="14.5" x14ac:dyDescent="0.35">
      <c r="A14" s="138">
        <f t="shared" ref="A14:A32" si="4">A13+1</f>
        <v>2</v>
      </c>
      <c r="B14" s="139"/>
      <c r="C14" s="139"/>
      <c r="D14" s="157">
        <v>2.5</v>
      </c>
      <c r="E14" s="148">
        <f t="shared" si="0"/>
        <v>0</v>
      </c>
      <c r="F14" s="144"/>
      <c r="G14" s="138">
        <f t="shared" ref="G14:G32" si="5">G13+1</f>
        <v>2</v>
      </c>
      <c r="H14" s="141" t="str">
        <f t="shared" si="1"/>
        <v/>
      </c>
      <c r="I14" s="141" t="str">
        <f t="shared" si="2"/>
        <v/>
      </c>
      <c r="J14" s="161">
        <v>2.5</v>
      </c>
      <c r="K14" s="150">
        <f t="shared" si="3"/>
        <v>0</v>
      </c>
    </row>
    <row r="15" spans="1:22" ht="14.5" x14ac:dyDescent="0.35">
      <c r="A15" s="138">
        <f t="shared" si="4"/>
        <v>3</v>
      </c>
      <c r="B15" s="139"/>
      <c r="C15" s="139"/>
      <c r="D15" s="157">
        <v>2.5</v>
      </c>
      <c r="E15" s="148">
        <f t="shared" si="0"/>
        <v>0</v>
      </c>
      <c r="F15" s="144"/>
      <c r="G15" s="138">
        <f t="shared" si="5"/>
        <v>3</v>
      </c>
      <c r="H15" s="141" t="str">
        <f t="shared" si="1"/>
        <v/>
      </c>
      <c r="I15" s="141" t="str">
        <f t="shared" si="2"/>
        <v/>
      </c>
      <c r="J15" s="161">
        <v>2.5</v>
      </c>
      <c r="K15" s="150">
        <f t="shared" si="3"/>
        <v>0</v>
      </c>
    </row>
    <row r="16" spans="1:22" ht="14.5" x14ac:dyDescent="0.35">
      <c r="A16" s="138">
        <f t="shared" si="4"/>
        <v>4</v>
      </c>
      <c r="B16" s="139"/>
      <c r="C16" s="139"/>
      <c r="D16" s="157">
        <v>2.5</v>
      </c>
      <c r="E16" s="148">
        <f t="shared" si="0"/>
        <v>0</v>
      </c>
      <c r="F16" s="144"/>
      <c r="G16" s="138">
        <f t="shared" si="5"/>
        <v>4</v>
      </c>
      <c r="H16" s="141" t="str">
        <f t="shared" si="1"/>
        <v/>
      </c>
      <c r="I16" s="141" t="str">
        <f t="shared" si="2"/>
        <v/>
      </c>
      <c r="J16" s="161">
        <v>2.5</v>
      </c>
      <c r="K16" s="150">
        <f t="shared" si="3"/>
        <v>0</v>
      </c>
    </row>
    <row r="17" spans="1:11" ht="14.5" x14ac:dyDescent="0.35">
      <c r="A17" s="138">
        <f t="shared" si="4"/>
        <v>5</v>
      </c>
      <c r="B17" s="139"/>
      <c r="C17" s="139"/>
      <c r="D17" s="157">
        <v>2.5</v>
      </c>
      <c r="E17" s="148">
        <f t="shared" si="0"/>
        <v>0</v>
      </c>
      <c r="F17" s="144"/>
      <c r="G17" s="138">
        <f t="shared" si="5"/>
        <v>5</v>
      </c>
      <c r="H17" s="141" t="str">
        <f t="shared" si="1"/>
        <v/>
      </c>
      <c r="I17" s="141" t="str">
        <f t="shared" si="2"/>
        <v/>
      </c>
      <c r="J17" s="161">
        <v>2.5</v>
      </c>
      <c r="K17" s="150">
        <f t="shared" si="3"/>
        <v>0</v>
      </c>
    </row>
    <row r="18" spans="1:11" ht="14.5" x14ac:dyDescent="0.35">
      <c r="A18" s="138">
        <f t="shared" si="4"/>
        <v>6</v>
      </c>
      <c r="B18" s="139"/>
      <c r="C18" s="139"/>
      <c r="D18" s="157">
        <v>2.5</v>
      </c>
      <c r="E18" s="148">
        <f t="shared" si="0"/>
        <v>0</v>
      </c>
      <c r="F18" s="144"/>
      <c r="G18" s="138">
        <f t="shared" si="5"/>
        <v>6</v>
      </c>
      <c r="H18" s="141" t="str">
        <f t="shared" si="1"/>
        <v/>
      </c>
      <c r="I18" s="141" t="str">
        <f t="shared" si="2"/>
        <v/>
      </c>
      <c r="J18" s="161">
        <v>2.5</v>
      </c>
      <c r="K18" s="150">
        <f t="shared" si="3"/>
        <v>0</v>
      </c>
    </row>
    <row r="19" spans="1:11" ht="14.5" x14ac:dyDescent="0.35">
      <c r="A19" s="138">
        <f t="shared" si="4"/>
        <v>7</v>
      </c>
      <c r="B19" s="139"/>
      <c r="C19" s="139"/>
      <c r="D19" s="157">
        <v>2.5</v>
      </c>
      <c r="E19" s="148">
        <f t="shared" si="0"/>
        <v>0</v>
      </c>
      <c r="F19" s="144"/>
      <c r="G19" s="138">
        <f t="shared" si="5"/>
        <v>7</v>
      </c>
      <c r="H19" s="141" t="str">
        <f t="shared" si="1"/>
        <v/>
      </c>
      <c r="I19" s="141" t="str">
        <f t="shared" si="2"/>
        <v/>
      </c>
      <c r="J19" s="161">
        <v>2.5</v>
      </c>
      <c r="K19" s="150">
        <f t="shared" si="3"/>
        <v>0</v>
      </c>
    </row>
    <row r="20" spans="1:11" ht="14.5" x14ac:dyDescent="0.35">
      <c r="A20" s="138">
        <f t="shared" si="4"/>
        <v>8</v>
      </c>
      <c r="B20" s="139"/>
      <c r="C20" s="139"/>
      <c r="D20" s="157">
        <v>2.5</v>
      </c>
      <c r="E20" s="148">
        <f t="shared" si="0"/>
        <v>0</v>
      </c>
      <c r="F20" s="144"/>
      <c r="G20" s="138">
        <f t="shared" si="5"/>
        <v>8</v>
      </c>
      <c r="H20" s="141" t="str">
        <f t="shared" si="1"/>
        <v/>
      </c>
      <c r="I20" s="141" t="str">
        <f t="shared" si="2"/>
        <v/>
      </c>
      <c r="J20" s="161">
        <v>2.5</v>
      </c>
      <c r="K20" s="150">
        <f t="shared" si="3"/>
        <v>0</v>
      </c>
    </row>
    <row r="21" spans="1:11" ht="14.5" x14ac:dyDescent="0.35">
      <c r="A21" s="138">
        <f t="shared" si="4"/>
        <v>9</v>
      </c>
      <c r="B21" s="139"/>
      <c r="C21" s="139"/>
      <c r="D21" s="157">
        <v>2.5</v>
      </c>
      <c r="E21" s="148">
        <f t="shared" si="0"/>
        <v>0</v>
      </c>
      <c r="F21" s="144"/>
      <c r="G21" s="138">
        <f t="shared" si="5"/>
        <v>9</v>
      </c>
      <c r="H21" s="141" t="str">
        <f t="shared" si="1"/>
        <v/>
      </c>
      <c r="I21" s="141" t="str">
        <f t="shared" si="2"/>
        <v/>
      </c>
      <c r="J21" s="161">
        <v>2.5</v>
      </c>
      <c r="K21" s="150">
        <f t="shared" si="3"/>
        <v>0</v>
      </c>
    </row>
    <row r="22" spans="1:11" ht="14.5" x14ac:dyDescent="0.35">
      <c r="A22" s="138">
        <f t="shared" si="4"/>
        <v>10</v>
      </c>
      <c r="B22" s="139"/>
      <c r="C22" s="139"/>
      <c r="D22" s="157">
        <v>2.5</v>
      </c>
      <c r="E22" s="148">
        <f t="shared" si="0"/>
        <v>0</v>
      </c>
      <c r="F22" s="144"/>
      <c r="G22" s="138">
        <f t="shared" si="5"/>
        <v>10</v>
      </c>
      <c r="H22" s="141" t="str">
        <f t="shared" si="1"/>
        <v/>
      </c>
      <c r="I22" s="141" t="str">
        <f t="shared" si="2"/>
        <v/>
      </c>
      <c r="J22" s="161">
        <v>2.5</v>
      </c>
      <c r="K22" s="150">
        <f t="shared" si="3"/>
        <v>0</v>
      </c>
    </row>
    <row r="23" spans="1:11" ht="14.5" x14ac:dyDescent="0.35">
      <c r="A23" s="138">
        <f t="shared" si="4"/>
        <v>11</v>
      </c>
      <c r="B23" s="139"/>
      <c r="C23" s="139"/>
      <c r="D23" s="157">
        <v>2.5</v>
      </c>
      <c r="E23" s="148">
        <f t="shared" si="0"/>
        <v>0</v>
      </c>
      <c r="F23" s="144"/>
      <c r="G23" s="138">
        <f t="shared" si="5"/>
        <v>11</v>
      </c>
      <c r="H23" s="141" t="str">
        <f t="shared" si="1"/>
        <v/>
      </c>
      <c r="I23" s="141" t="str">
        <f t="shared" si="2"/>
        <v/>
      </c>
      <c r="J23" s="161">
        <v>2.5</v>
      </c>
      <c r="K23" s="150">
        <f t="shared" si="3"/>
        <v>0</v>
      </c>
    </row>
    <row r="24" spans="1:11" ht="14.5" x14ac:dyDescent="0.35">
      <c r="A24" s="138">
        <f t="shared" si="4"/>
        <v>12</v>
      </c>
      <c r="B24" s="139"/>
      <c r="C24" s="139"/>
      <c r="D24" s="157">
        <v>2.5</v>
      </c>
      <c r="E24" s="148">
        <f t="shared" si="0"/>
        <v>0</v>
      </c>
      <c r="F24" s="144"/>
      <c r="G24" s="138">
        <f t="shared" si="5"/>
        <v>12</v>
      </c>
      <c r="H24" s="141" t="str">
        <f t="shared" si="1"/>
        <v/>
      </c>
      <c r="I24" s="141" t="str">
        <f t="shared" si="2"/>
        <v/>
      </c>
      <c r="J24" s="161">
        <v>2.5</v>
      </c>
      <c r="K24" s="150">
        <f t="shared" si="3"/>
        <v>0</v>
      </c>
    </row>
    <row r="25" spans="1:11" ht="14.5" x14ac:dyDescent="0.35">
      <c r="A25" s="138">
        <f t="shared" si="4"/>
        <v>13</v>
      </c>
      <c r="B25" s="139"/>
      <c r="C25" s="139"/>
      <c r="D25" s="157">
        <v>2.5</v>
      </c>
      <c r="E25" s="148">
        <f t="shared" si="0"/>
        <v>0</v>
      </c>
      <c r="F25" s="144"/>
      <c r="G25" s="138">
        <f t="shared" si="5"/>
        <v>13</v>
      </c>
      <c r="H25" s="141" t="str">
        <f t="shared" si="1"/>
        <v/>
      </c>
      <c r="I25" s="141" t="str">
        <f t="shared" si="2"/>
        <v/>
      </c>
      <c r="J25" s="161">
        <v>2.5</v>
      </c>
      <c r="K25" s="150">
        <f t="shared" si="3"/>
        <v>0</v>
      </c>
    </row>
    <row r="26" spans="1:11" ht="14.5" x14ac:dyDescent="0.35">
      <c r="A26" s="138">
        <f t="shared" si="4"/>
        <v>14</v>
      </c>
      <c r="B26" s="139"/>
      <c r="C26" s="139"/>
      <c r="D26" s="157">
        <v>2.5</v>
      </c>
      <c r="E26" s="148">
        <f t="shared" si="0"/>
        <v>0</v>
      </c>
      <c r="F26" s="144"/>
      <c r="G26" s="138">
        <f t="shared" si="5"/>
        <v>14</v>
      </c>
      <c r="H26" s="141" t="str">
        <f t="shared" si="1"/>
        <v/>
      </c>
      <c r="I26" s="141" t="str">
        <f t="shared" si="2"/>
        <v/>
      </c>
      <c r="J26" s="161">
        <v>2.5</v>
      </c>
      <c r="K26" s="150">
        <f t="shared" si="3"/>
        <v>0</v>
      </c>
    </row>
    <row r="27" spans="1:11" ht="14.5" x14ac:dyDescent="0.35">
      <c r="A27" s="138">
        <f t="shared" si="4"/>
        <v>15</v>
      </c>
      <c r="B27" s="139"/>
      <c r="C27" s="139"/>
      <c r="D27" s="157">
        <v>2.5</v>
      </c>
      <c r="E27" s="148">
        <f t="shared" si="0"/>
        <v>0</v>
      </c>
      <c r="F27" s="144"/>
      <c r="G27" s="138">
        <f t="shared" si="5"/>
        <v>15</v>
      </c>
      <c r="H27" s="141" t="str">
        <f t="shared" si="1"/>
        <v/>
      </c>
      <c r="I27" s="141" t="str">
        <f t="shared" si="2"/>
        <v/>
      </c>
      <c r="J27" s="161">
        <v>2.5</v>
      </c>
      <c r="K27" s="150">
        <f t="shared" si="3"/>
        <v>0</v>
      </c>
    </row>
    <row r="28" spans="1:11" ht="14.5" x14ac:dyDescent="0.35">
      <c r="A28" s="138">
        <f t="shared" si="4"/>
        <v>16</v>
      </c>
      <c r="B28" s="139"/>
      <c r="C28" s="139"/>
      <c r="D28" s="157">
        <v>2.5</v>
      </c>
      <c r="E28" s="148">
        <f t="shared" si="0"/>
        <v>0</v>
      </c>
      <c r="F28" s="144"/>
      <c r="G28" s="138">
        <f t="shared" si="5"/>
        <v>16</v>
      </c>
      <c r="H28" s="141" t="str">
        <f t="shared" si="1"/>
        <v/>
      </c>
      <c r="I28" s="141" t="str">
        <f t="shared" si="2"/>
        <v/>
      </c>
      <c r="J28" s="161">
        <v>2.5</v>
      </c>
      <c r="K28" s="150">
        <f t="shared" si="3"/>
        <v>0</v>
      </c>
    </row>
    <row r="29" spans="1:11" ht="14.5" x14ac:dyDescent="0.35">
      <c r="A29" s="138">
        <f t="shared" si="4"/>
        <v>17</v>
      </c>
      <c r="B29" s="139"/>
      <c r="C29" s="139"/>
      <c r="D29" s="157">
        <v>2.5</v>
      </c>
      <c r="E29" s="148">
        <f t="shared" si="0"/>
        <v>0</v>
      </c>
      <c r="F29" s="144"/>
      <c r="G29" s="138">
        <f t="shared" si="5"/>
        <v>17</v>
      </c>
      <c r="H29" s="141" t="str">
        <f t="shared" si="1"/>
        <v/>
      </c>
      <c r="I29" s="141" t="str">
        <f t="shared" si="2"/>
        <v/>
      </c>
      <c r="J29" s="161">
        <v>2.5</v>
      </c>
      <c r="K29" s="150">
        <f t="shared" si="3"/>
        <v>0</v>
      </c>
    </row>
    <row r="30" spans="1:11" ht="14.5" x14ac:dyDescent="0.35">
      <c r="A30" s="138">
        <f t="shared" si="4"/>
        <v>18</v>
      </c>
      <c r="B30" s="139"/>
      <c r="C30" s="139"/>
      <c r="D30" s="157">
        <v>2.5</v>
      </c>
      <c r="E30" s="148">
        <f t="shared" si="0"/>
        <v>0</v>
      </c>
      <c r="F30" s="144"/>
      <c r="G30" s="138">
        <f t="shared" si="5"/>
        <v>18</v>
      </c>
      <c r="H30" s="141" t="str">
        <f t="shared" si="1"/>
        <v/>
      </c>
      <c r="I30" s="141" t="str">
        <f t="shared" si="2"/>
        <v/>
      </c>
      <c r="J30" s="161">
        <v>2.5</v>
      </c>
      <c r="K30" s="150">
        <f t="shared" si="3"/>
        <v>0</v>
      </c>
    </row>
    <row r="31" spans="1:11" ht="14.5" x14ac:dyDescent="0.35">
      <c r="A31" s="138">
        <f t="shared" si="4"/>
        <v>19</v>
      </c>
      <c r="B31" s="139"/>
      <c r="C31" s="139"/>
      <c r="D31" s="157">
        <v>2.5</v>
      </c>
      <c r="E31" s="148">
        <f t="shared" si="0"/>
        <v>0</v>
      </c>
      <c r="F31" s="144"/>
      <c r="G31" s="138">
        <f t="shared" si="5"/>
        <v>19</v>
      </c>
      <c r="H31" s="141" t="str">
        <f t="shared" si="1"/>
        <v/>
      </c>
      <c r="I31" s="141" t="str">
        <f t="shared" si="2"/>
        <v/>
      </c>
      <c r="J31" s="161">
        <v>2.5</v>
      </c>
      <c r="K31" s="150">
        <f t="shared" si="3"/>
        <v>0</v>
      </c>
    </row>
    <row r="32" spans="1:11" ht="14.5" x14ac:dyDescent="0.35">
      <c r="A32" s="138">
        <f t="shared" si="4"/>
        <v>20</v>
      </c>
      <c r="B32" s="139"/>
      <c r="C32" s="139"/>
      <c r="D32" s="157">
        <v>2.5</v>
      </c>
      <c r="E32" s="148">
        <f t="shared" si="0"/>
        <v>0</v>
      </c>
      <c r="F32" s="144"/>
      <c r="G32" s="138">
        <f t="shared" si="5"/>
        <v>20</v>
      </c>
      <c r="H32" s="141" t="str">
        <f t="shared" si="1"/>
        <v/>
      </c>
      <c r="I32" s="141" t="str">
        <f t="shared" si="2"/>
        <v/>
      </c>
      <c r="J32" s="161">
        <v>2.5</v>
      </c>
      <c r="K32" s="150">
        <f t="shared" si="3"/>
        <v>0</v>
      </c>
    </row>
    <row r="33" spans="1:19" ht="14.5" x14ac:dyDescent="0.35">
      <c r="A33" s="140" t="s">
        <v>373</v>
      </c>
      <c r="B33" s="140"/>
      <c r="C33" s="140"/>
      <c r="D33" s="140"/>
      <c r="E33" s="149">
        <f>SUM(E13:E32)</f>
        <v>0</v>
      </c>
      <c r="F33" s="159" t="e">
        <f>IF(SUM(E13:E14)&gt;$D$3,"Die Summe übersteigt die Zuwendung lt. Bescheid und wird auf die Zuwendung lt. Bescheid reduziert!","")</f>
        <v>#REF!</v>
      </c>
      <c r="G33" s="140" t="s">
        <v>373</v>
      </c>
      <c r="H33" s="140"/>
      <c r="I33" s="140"/>
      <c r="J33" s="140"/>
      <c r="K33" s="160">
        <f>SUM(K13:K32)</f>
        <v>0</v>
      </c>
      <c r="L33" s="11"/>
      <c r="S33" s="162" t="e">
        <f>IF(SUM(K13:K14)&gt;$D$3,"Die Summe übersteigt die Zuwendung lt. Bescheid und wird auf die Zuwendung lt. Bescheid reduziert!","")</f>
        <v>#REF!</v>
      </c>
    </row>
  </sheetData>
  <sheetProtection sort="0" autoFilter="0"/>
  <mergeCells count="2">
    <mergeCell ref="A11:E11"/>
    <mergeCell ref="G11:K11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&amp;LAbrechnungsbogen zum Nachweis der tatsächlich verausgabten Mittel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AA33"/>
  <sheetViews>
    <sheetView workbookViewId="0">
      <selection activeCell="B13" sqref="B13"/>
    </sheetView>
  </sheetViews>
  <sheetFormatPr baseColWidth="10" defaultRowHeight="12.5" x14ac:dyDescent="0.25"/>
  <cols>
    <col min="1" max="1" width="6.81640625" customWidth="1"/>
    <col min="2" max="2" width="10.453125" bestFit="1" customWidth="1"/>
    <col min="3" max="3" width="9.453125" bestFit="1" customWidth="1"/>
    <col min="4" max="4" width="12.453125" customWidth="1"/>
    <col min="5" max="5" width="10" bestFit="1" customWidth="1"/>
    <col min="6" max="6" width="15.7265625" customWidth="1"/>
    <col min="8" max="8" width="9.26953125" hidden="1" customWidth="1"/>
    <col min="9" max="9" width="10.453125" hidden="1" customWidth="1"/>
    <col min="10" max="10" width="9.453125" hidden="1" customWidth="1"/>
    <col min="11" max="11" width="12.1796875" hidden="1" customWidth="1"/>
    <col min="12" max="12" width="10" hidden="1" customWidth="1"/>
    <col min="13" max="13" width="16.26953125" hidden="1" customWidth="1"/>
    <col min="14" max="27" width="11.453125" hidden="1" customWidth="1"/>
  </cols>
  <sheetData>
    <row r="1" spans="1:27" ht="25" x14ac:dyDescent="0.25">
      <c r="A1" s="12" t="s">
        <v>353</v>
      </c>
      <c r="B1" s="11" t="s">
        <v>448</v>
      </c>
      <c r="X1" t="s">
        <v>337</v>
      </c>
      <c r="Y1" s="117" t="s">
        <v>355</v>
      </c>
      <c r="Z1" t="s">
        <v>338</v>
      </c>
      <c r="AA1" s="117" t="s">
        <v>356</v>
      </c>
    </row>
    <row r="2" spans="1:27" x14ac:dyDescent="0.25">
      <c r="X2" s="119">
        <f>Festbetrag_S104</f>
        <v>0</v>
      </c>
      <c r="Y2" s="119">
        <f>Festbetrag_S104</f>
        <v>0</v>
      </c>
      <c r="Z2" s="119">
        <f>Festbetrag_S104_lagus</f>
        <v>0</v>
      </c>
      <c r="AA2" s="119">
        <f>Festbetrag_S104_lagus</f>
        <v>0</v>
      </c>
    </row>
    <row r="3" spans="1:27" ht="14.5" x14ac:dyDescent="0.35">
      <c r="A3" s="135" t="s">
        <v>354</v>
      </c>
      <c r="C3" s="12"/>
      <c r="D3" s="136" t="e">
        <f>Zuwendung</f>
        <v>#REF!</v>
      </c>
    </row>
    <row r="8" spans="1:27" hidden="1" x14ac:dyDescent="0.25">
      <c r="H8" s="137" t="s">
        <v>379</v>
      </c>
      <c r="I8" s="137" t="s">
        <v>379</v>
      </c>
      <c r="J8" s="137" t="s">
        <v>379</v>
      </c>
      <c r="K8" s="137" t="s">
        <v>379</v>
      </c>
      <c r="L8" s="137" t="s">
        <v>379</v>
      </c>
      <c r="M8" s="137" t="s">
        <v>379</v>
      </c>
      <c r="S8" s="137" t="s">
        <v>379</v>
      </c>
      <c r="T8" s="137" t="s">
        <v>379</v>
      </c>
      <c r="U8" s="137" t="s">
        <v>379</v>
      </c>
      <c r="V8" s="137" t="s">
        <v>379</v>
      </c>
    </row>
    <row r="9" spans="1:27" hidden="1" x14ac:dyDescent="0.25">
      <c r="A9" s="137" t="s">
        <v>378</v>
      </c>
      <c r="F9" s="137" t="s">
        <v>380</v>
      </c>
      <c r="M9" s="137" t="s">
        <v>380</v>
      </c>
    </row>
    <row r="10" spans="1:27" hidden="1" x14ac:dyDescent="0.25">
      <c r="A10" s="137"/>
      <c r="E10" s="137"/>
      <c r="L10" s="137"/>
    </row>
    <row r="11" spans="1:27" hidden="1" x14ac:dyDescent="0.25">
      <c r="A11" s="332" t="s">
        <v>337</v>
      </c>
      <c r="B11" s="332"/>
      <c r="C11" s="332"/>
      <c r="D11" s="332"/>
      <c r="E11" s="332"/>
      <c r="F11" s="332"/>
      <c r="H11" s="333" t="s">
        <v>338</v>
      </c>
      <c r="I11" s="333"/>
      <c r="J11" s="333"/>
      <c r="K11" s="333"/>
      <c r="L11" s="333"/>
      <c r="M11" s="333"/>
    </row>
    <row r="12" spans="1:27" ht="25" x14ac:dyDescent="0.25">
      <c r="A12" s="142" t="s">
        <v>372</v>
      </c>
      <c r="B12" s="143" t="s">
        <v>449</v>
      </c>
      <c r="C12" s="143" t="s">
        <v>450</v>
      </c>
      <c r="D12" s="143" t="s">
        <v>451</v>
      </c>
      <c r="E12" s="143" t="s">
        <v>452</v>
      </c>
      <c r="F12" s="143" t="s">
        <v>21</v>
      </c>
      <c r="H12" s="142" t="s">
        <v>372</v>
      </c>
      <c r="I12" s="143" t="s">
        <v>449</v>
      </c>
      <c r="J12" s="143" t="s">
        <v>450</v>
      </c>
      <c r="K12" s="143" t="s">
        <v>451</v>
      </c>
      <c r="L12" s="143" t="s">
        <v>452</v>
      </c>
      <c r="M12" s="143" t="s">
        <v>21</v>
      </c>
    </row>
    <row r="13" spans="1:27" ht="14.5" x14ac:dyDescent="0.35">
      <c r="A13" s="138">
        <v>1</v>
      </c>
      <c r="B13" s="139"/>
      <c r="C13" s="158">
        <v>0.12</v>
      </c>
      <c r="D13" s="157">
        <f t="shared" ref="D13:D32" si="0">B13*C13</f>
        <v>0</v>
      </c>
      <c r="E13" s="139"/>
      <c r="F13" s="148">
        <f t="shared" ref="F13:F32" si="1">B13*C13*D13</f>
        <v>0</v>
      </c>
      <c r="H13" s="138">
        <v>1</v>
      </c>
      <c r="I13" s="141" t="str">
        <f t="shared" ref="I13:I32" si="2">IF(B13&lt;&gt;"",B13,"")</f>
        <v/>
      </c>
      <c r="J13" s="158">
        <v>0.12</v>
      </c>
      <c r="K13" s="146" t="str">
        <f t="shared" ref="K13:K32" si="3">IF(I13="","",I13*J13)</f>
        <v/>
      </c>
      <c r="L13" s="139" t="str">
        <f t="shared" ref="L13:L32" si="4">IF(E13&lt;&gt;"",E13,"")</f>
        <v/>
      </c>
      <c r="M13" s="150">
        <f t="shared" ref="M13:M32" si="5">IF(ISERROR(I13*J13*K13),0,I13*J13*K13)</f>
        <v>0</v>
      </c>
    </row>
    <row r="14" spans="1:27" ht="14.5" x14ac:dyDescent="0.35">
      <c r="A14" s="138">
        <f t="shared" ref="A14:A32" si="6">A13+1</f>
        <v>2</v>
      </c>
      <c r="B14" s="139"/>
      <c r="C14" s="158">
        <v>0.12</v>
      </c>
      <c r="D14" s="157">
        <f t="shared" si="0"/>
        <v>0</v>
      </c>
      <c r="E14" s="139"/>
      <c r="F14" s="148">
        <f t="shared" si="1"/>
        <v>0</v>
      </c>
      <c r="H14" s="138">
        <f t="shared" ref="H14:H32" si="7">H13+1</f>
        <v>2</v>
      </c>
      <c r="I14" s="141" t="str">
        <f t="shared" si="2"/>
        <v/>
      </c>
      <c r="J14" s="158">
        <v>0.12</v>
      </c>
      <c r="K14" s="146" t="str">
        <f t="shared" si="3"/>
        <v/>
      </c>
      <c r="L14" s="139" t="str">
        <f t="shared" si="4"/>
        <v/>
      </c>
      <c r="M14" s="150">
        <f t="shared" si="5"/>
        <v>0</v>
      </c>
    </row>
    <row r="15" spans="1:27" ht="14.5" x14ac:dyDescent="0.35">
      <c r="A15" s="138">
        <f t="shared" si="6"/>
        <v>3</v>
      </c>
      <c r="B15" s="139"/>
      <c r="C15" s="158">
        <v>0.12</v>
      </c>
      <c r="D15" s="157">
        <f t="shared" si="0"/>
        <v>0</v>
      </c>
      <c r="E15" s="139"/>
      <c r="F15" s="148">
        <f t="shared" si="1"/>
        <v>0</v>
      </c>
      <c r="H15" s="138">
        <f t="shared" si="7"/>
        <v>3</v>
      </c>
      <c r="I15" s="141" t="str">
        <f t="shared" si="2"/>
        <v/>
      </c>
      <c r="J15" s="158">
        <v>0.12</v>
      </c>
      <c r="K15" s="146" t="str">
        <f t="shared" si="3"/>
        <v/>
      </c>
      <c r="L15" s="139" t="str">
        <f t="shared" si="4"/>
        <v/>
      </c>
      <c r="M15" s="150">
        <f t="shared" si="5"/>
        <v>0</v>
      </c>
    </row>
    <row r="16" spans="1:27" ht="14.5" x14ac:dyDescent="0.35">
      <c r="A16" s="138">
        <f t="shared" si="6"/>
        <v>4</v>
      </c>
      <c r="B16" s="139"/>
      <c r="C16" s="158">
        <v>0.12</v>
      </c>
      <c r="D16" s="157">
        <f t="shared" si="0"/>
        <v>0</v>
      </c>
      <c r="E16" s="139"/>
      <c r="F16" s="148">
        <f t="shared" si="1"/>
        <v>0</v>
      </c>
      <c r="H16" s="138">
        <f t="shared" si="7"/>
        <v>4</v>
      </c>
      <c r="I16" s="141" t="str">
        <f t="shared" si="2"/>
        <v/>
      </c>
      <c r="J16" s="158">
        <v>0.12</v>
      </c>
      <c r="K16" s="146" t="str">
        <f t="shared" si="3"/>
        <v/>
      </c>
      <c r="L16" s="139" t="str">
        <f t="shared" si="4"/>
        <v/>
      </c>
      <c r="M16" s="150">
        <f t="shared" si="5"/>
        <v>0</v>
      </c>
    </row>
    <row r="17" spans="1:13" ht="14.5" x14ac:dyDescent="0.35">
      <c r="A17" s="138">
        <f t="shared" si="6"/>
        <v>5</v>
      </c>
      <c r="B17" s="139"/>
      <c r="C17" s="158">
        <v>0.12</v>
      </c>
      <c r="D17" s="157">
        <f t="shared" si="0"/>
        <v>0</v>
      </c>
      <c r="E17" s="139"/>
      <c r="F17" s="148">
        <f t="shared" si="1"/>
        <v>0</v>
      </c>
      <c r="H17" s="138">
        <f t="shared" si="7"/>
        <v>5</v>
      </c>
      <c r="I17" s="141" t="str">
        <f t="shared" si="2"/>
        <v/>
      </c>
      <c r="J17" s="158">
        <v>0.12</v>
      </c>
      <c r="K17" s="146" t="str">
        <f t="shared" si="3"/>
        <v/>
      </c>
      <c r="L17" s="139" t="str">
        <f t="shared" si="4"/>
        <v/>
      </c>
      <c r="M17" s="150">
        <f t="shared" si="5"/>
        <v>0</v>
      </c>
    </row>
    <row r="18" spans="1:13" ht="14.5" x14ac:dyDescent="0.35">
      <c r="A18" s="138">
        <f t="shared" si="6"/>
        <v>6</v>
      </c>
      <c r="B18" s="139"/>
      <c r="C18" s="158">
        <v>0.12</v>
      </c>
      <c r="D18" s="157">
        <f t="shared" si="0"/>
        <v>0</v>
      </c>
      <c r="E18" s="139"/>
      <c r="F18" s="148">
        <f t="shared" si="1"/>
        <v>0</v>
      </c>
      <c r="H18" s="138">
        <f t="shared" si="7"/>
        <v>6</v>
      </c>
      <c r="I18" s="141" t="str">
        <f t="shared" si="2"/>
        <v/>
      </c>
      <c r="J18" s="158">
        <v>0.12</v>
      </c>
      <c r="K18" s="146" t="str">
        <f t="shared" si="3"/>
        <v/>
      </c>
      <c r="L18" s="139" t="str">
        <f t="shared" si="4"/>
        <v/>
      </c>
      <c r="M18" s="150">
        <f t="shared" si="5"/>
        <v>0</v>
      </c>
    </row>
    <row r="19" spans="1:13" ht="14.5" x14ac:dyDescent="0.35">
      <c r="A19" s="138">
        <f t="shared" si="6"/>
        <v>7</v>
      </c>
      <c r="B19" s="139"/>
      <c r="C19" s="158">
        <v>0.12</v>
      </c>
      <c r="D19" s="157">
        <f t="shared" si="0"/>
        <v>0</v>
      </c>
      <c r="E19" s="139"/>
      <c r="F19" s="148">
        <f t="shared" si="1"/>
        <v>0</v>
      </c>
      <c r="H19" s="138">
        <f t="shared" si="7"/>
        <v>7</v>
      </c>
      <c r="I19" s="141" t="str">
        <f t="shared" si="2"/>
        <v/>
      </c>
      <c r="J19" s="158">
        <v>0.12</v>
      </c>
      <c r="K19" s="146" t="str">
        <f t="shared" si="3"/>
        <v/>
      </c>
      <c r="L19" s="139" t="str">
        <f t="shared" si="4"/>
        <v/>
      </c>
      <c r="M19" s="150">
        <f t="shared" si="5"/>
        <v>0</v>
      </c>
    </row>
    <row r="20" spans="1:13" ht="14.5" x14ac:dyDescent="0.35">
      <c r="A20" s="138">
        <f t="shared" si="6"/>
        <v>8</v>
      </c>
      <c r="B20" s="139"/>
      <c r="C20" s="158">
        <v>0.12</v>
      </c>
      <c r="D20" s="157">
        <f t="shared" si="0"/>
        <v>0</v>
      </c>
      <c r="E20" s="139"/>
      <c r="F20" s="148">
        <f t="shared" si="1"/>
        <v>0</v>
      </c>
      <c r="H20" s="138">
        <f t="shared" si="7"/>
        <v>8</v>
      </c>
      <c r="I20" s="141" t="str">
        <f t="shared" si="2"/>
        <v/>
      </c>
      <c r="J20" s="158">
        <v>0.12</v>
      </c>
      <c r="K20" s="146" t="str">
        <f t="shared" si="3"/>
        <v/>
      </c>
      <c r="L20" s="139" t="str">
        <f t="shared" si="4"/>
        <v/>
      </c>
      <c r="M20" s="150">
        <f t="shared" si="5"/>
        <v>0</v>
      </c>
    </row>
    <row r="21" spans="1:13" ht="14.5" x14ac:dyDescent="0.35">
      <c r="A21" s="138">
        <f t="shared" si="6"/>
        <v>9</v>
      </c>
      <c r="B21" s="139"/>
      <c r="C21" s="158">
        <v>0.12</v>
      </c>
      <c r="D21" s="157">
        <f t="shared" si="0"/>
        <v>0</v>
      </c>
      <c r="E21" s="139"/>
      <c r="F21" s="148">
        <f t="shared" si="1"/>
        <v>0</v>
      </c>
      <c r="H21" s="138">
        <f t="shared" si="7"/>
        <v>9</v>
      </c>
      <c r="I21" s="141" t="str">
        <f t="shared" si="2"/>
        <v/>
      </c>
      <c r="J21" s="158">
        <v>0.12</v>
      </c>
      <c r="K21" s="146" t="str">
        <f t="shared" si="3"/>
        <v/>
      </c>
      <c r="L21" s="139" t="str">
        <f t="shared" si="4"/>
        <v/>
      </c>
      <c r="M21" s="150">
        <f t="shared" si="5"/>
        <v>0</v>
      </c>
    </row>
    <row r="22" spans="1:13" ht="14.5" x14ac:dyDescent="0.35">
      <c r="A22" s="138">
        <f t="shared" si="6"/>
        <v>10</v>
      </c>
      <c r="B22" s="139"/>
      <c r="C22" s="158">
        <v>0.12</v>
      </c>
      <c r="D22" s="157">
        <f t="shared" si="0"/>
        <v>0</v>
      </c>
      <c r="E22" s="139"/>
      <c r="F22" s="148">
        <f t="shared" si="1"/>
        <v>0</v>
      </c>
      <c r="H22" s="138">
        <f t="shared" si="7"/>
        <v>10</v>
      </c>
      <c r="I22" s="141" t="str">
        <f t="shared" si="2"/>
        <v/>
      </c>
      <c r="J22" s="158">
        <v>0.12</v>
      </c>
      <c r="K22" s="146" t="str">
        <f t="shared" si="3"/>
        <v/>
      </c>
      <c r="L22" s="139" t="str">
        <f t="shared" si="4"/>
        <v/>
      </c>
      <c r="M22" s="150">
        <f t="shared" si="5"/>
        <v>0</v>
      </c>
    </row>
    <row r="23" spans="1:13" ht="14.5" x14ac:dyDescent="0.35">
      <c r="A23" s="138">
        <f t="shared" si="6"/>
        <v>11</v>
      </c>
      <c r="B23" s="139"/>
      <c r="C23" s="158">
        <v>0.12</v>
      </c>
      <c r="D23" s="157">
        <f t="shared" si="0"/>
        <v>0</v>
      </c>
      <c r="E23" s="139"/>
      <c r="F23" s="148">
        <f t="shared" si="1"/>
        <v>0</v>
      </c>
      <c r="H23" s="138">
        <f t="shared" si="7"/>
        <v>11</v>
      </c>
      <c r="I23" s="141" t="str">
        <f t="shared" si="2"/>
        <v/>
      </c>
      <c r="J23" s="158">
        <v>0.12</v>
      </c>
      <c r="K23" s="146" t="str">
        <f t="shared" si="3"/>
        <v/>
      </c>
      <c r="L23" s="139" t="str">
        <f t="shared" si="4"/>
        <v/>
      </c>
      <c r="M23" s="150">
        <f t="shared" si="5"/>
        <v>0</v>
      </c>
    </row>
    <row r="24" spans="1:13" ht="14.5" x14ac:dyDescent="0.35">
      <c r="A24" s="138">
        <f t="shared" si="6"/>
        <v>12</v>
      </c>
      <c r="B24" s="139"/>
      <c r="C24" s="158">
        <v>0.12</v>
      </c>
      <c r="D24" s="157">
        <f t="shared" si="0"/>
        <v>0</v>
      </c>
      <c r="E24" s="139"/>
      <c r="F24" s="148">
        <f t="shared" si="1"/>
        <v>0</v>
      </c>
      <c r="H24" s="138">
        <f t="shared" si="7"/>
        <v>12</v>
      </c>
      <c r="I24" s="141" t="str">
        <f t="shared" si="2"/>
        <v/>
      </c>
      <c r="J24" s="158">
        <v>0.12</v>
      </c>
      <c r="K24" s="146" t="str">
        <f t="shared" si="3"/>
        <v/>
      </c>
      <c r="L24" s="139" t="str">
        <f t="shared" si="4"/>
        <v/>
      </c>
      <c r="M24" s="150">
        <f t="shared" si="5"/>
        <v>0</v>
      </c>
    </row>
    <row r="25" spans="1:13" ht="14.5" x14ac:dyDescent="0.35">
      <c r="A25" s="138">
        <f t="shared" si="6"/>
        <v>13</v>
      </c>
      <c r="B25" s="139"/>
      <c r="C25" s="158">
        <v>0.12</v>
      </c>
      <c r="D25" s="157">
        <f t="shared" si="0"/>
        <v>0</v>
      </c>
      <c r="E25" s="139"/>
      <c r="F25" s="148">
        <f t="shared" si="1"/>
        <v>0</v>
      </c>
      <c r="H25" s="138">
        <f t="shared" si="7"/>
        <v>13</v>
      </c>
      <c r="I25" s="141" t="str">
        <f t="shared" si="2"/>
        <v/>
      </c>
      <c r="J25" s="158">
        <v>0.12</v>
      </c>
      <c r="K25" s="146" t="str">
        <f t="shared" si="3"/>
        <v/>
      </c>
      <c r="L25" s="139" t="str">
        <f t="shared" si="4"/>
        <v/>
      </c>
      <c r="M25" s="150">
        <f t="shared" si="5"/>
        <v>0</v>
      </c>
    </row>
    <row r="26" spans="1:13" ht="14.5" x14ac:dyDescent="0.35">
      <c r="A26" s="138">
        <f t="shared" si="6"/>
        <v>14</v>
      </c>
      <c r="B26" s="139"/>
      <c r="C26" s="158">
        <v>0.12</v>
      </c>
      <c r="D26" s="157">
        <f t="shared" si="0"/>
        <v>0</v>
      </c>
      <c r="E26" s="139"/>
      <c r="F26" s="148">
        <f t="shared" si="1"/>
        <v>0</v>
      </c>
      <c r="H26" s="138">
        <f t="shared" si="7"/>
        <v>14</v>
      </c>
      <c r="I26" s="141" t="str">
        <f t="shared" si="2"/>
        <v/>
      </c>
      <c r="J26" s="158">
        <v>0.12</v>
      </c>
      <c r="K26" s="146" t="str">
        <f t="shared" si="3"/>
        <v/>
      </c>
      <c r="L26" s="139" t="str">
        <f t="shared" si="4"/>
        <v/>
      </c>
      <c r="M26" s="150">
        <f t="shared" si="5"/>
        <v>0</v>
      </c>
    </row>
    <row r="27" spans="1:13" ht="14.5" x14ac:dyDescent="0.35">
      <c r="A27" s="138">
        <f t="shared" si="6"/>
        <v>15</v>
      </c>
      <c r="B27" s="139"/>
      <c r="C27" s="158">
        <v>0.12</v>
      </c>
      <c r="D27" s="157">
        <f t="shared" si="0"/>
        <v>0</v>
      </c>
      <c r="E27" s="139"/>
      <c r="F27" s="148">
        <f t="shared" si="1"/>
        <v>0</v>
      </c>
      <c r="H27" s="138">
        <f t="shared" si="7"/>
        <v>15</v>
      </c>
      <c r="I27" s="141" t="str">
        <f t="shared" si="2"/>
        <v/>
      </c>
      <c r="J27" s="158">
        <v>0.12</v>
      </c>
      <c r="K27" s="146" t="str">
        <f t="shared" si="3"/>
        <v/>
      </c>
      <c r="L27" s="139" t="str">
        <f t="shared" si="4"/>
        <v/>
      </c>
      <c r="M27" s="150">
        <f t="shared" si="5"/>
        <v>0</v>
      </c>
    </row>
    <row r="28" spans="1:13" ht="14.5" x14ac:dyDescent="0.35">
      <c r="A28" s="138">
        <f t="shared" si="6"/>
        <v>16</v>
      </c>
      <c r="B28" s="139"/>
      <c r="C28" s="158">
        <v>0.12</v>
      </c>
      <c r="D28" s="157">
        <f t="shared" si="0"/>
        <v>0</v>
      </c>
      <c r="E28" s="139"/>
      <c r="F28" s="148">
        <f t="shared" si="1"/>
        <v>0</v>
      </c>
      <c r="H28" s="138">
        <f t="shared" si="7"/>
        <v>16</v>
      </c>
      <c r="I28" s="141" t="str">
        <f t="shared" si="2"/>
        <v/>
      </c>
      <c r="J28" s="158">
        <v>0.12</v>
      </c>
      <c r="K28" s="146" t="str">
        <f t="shared" si="3"/>
        <v/>
      </c>
      <c r="L28" s="139" t="str">
        <f t="shared" si="4"/>
        <v/>
      </c>
      <c r="M28" s="150">
        <f t="shared" si="5"/>
        <v>0</v>
      </c>
    </row>
    <row r="29" spans="1:13" ht="14.5" x14ac:dyDescent="0.35">
      <c r="A29" s="138">
        <f t="shared" si="6"/>
        <v>17</v>
      </c>
      <c r="B29" s="139"/>
      <c r="C29" s="158">
        <v>0.12</v>
      </c>
      <c r="D29" s="157">
        <f t="shared" si="0"/>
        <v>0</v>
      </c>
      <c r="E29" s="139"/>
      <c r="F29" s="148">
        <f t="shared" si="1"/>
        <v>0</v>
      </c>
      <c r="H29" s="138">
        <f t="shared" si="7"/>
        <v>17</v>
      </c>
      <c r="I29" s="141" t="str">
        <f t="shared" si="2"/>
        <v/>
      </c>
      <c r="J29" s="158">
        <v>0.12</v>
      </c>
      <c r="K29" s="146" t="str">
        <f t="shared" si="3"/>
        <v/>
      </c>
      <c r="L29" s="139" t="str">
        <f t="shared" si="4"/>
        <v/>
      </c>
      <c r="M29" s="150">
        <f t="shared" si="5"/>
        <v>0</v>
      </c>
    </row>
    <row r="30" spans="1:13" ht="14.5" x14ac:dyDescent="0.35">
      <c r="A30" s="138">
        <f t="shared" si="6"/>
        <v>18</v>
      </c>
      <c r="B30" s="139"/>
      <c r="C30" s="158">
        <v>0.12</v>
      </c>
      <c r="D30" s="157">
        <f t="shared" si="0"/>
        <v>0</v>
      </c>
      <c r="E30" s="139"/>
      <c r="F30" s="148">
        <f t="shared" si="1"/>
        <v>0</v>
      </c>
      <c r="H30" s="138">
        <f t="shared" si="7"/>
        <v>18</v>
      </c>
      <c r="I30" s="141" t="str">
        <f t="shared" si="2"/>
        <v/>
      </c>
      <c r="J30" s="158">
        <v>0.12</v>
      </c>
      <c r="K30" s="146" t="str">
        <f t="shared" si="3"/>
        <v/>
      </c>
      <c r="L30" s="139" t="str">
        <f t="shared" si="4"/>
        <v/>
      </c>
      <c r="M30" s="150">
        <f t="shared" si="5"/>
        <v>0</v>
      </c>
    </row>
    <row r="31" spans="1:13" ht="14.5" x14ac:dyDescent="0.35">
      <c r="A31" s="138">
        <f t="shared" si="6"/>
        <v>19</v>
      </c>
      <c r="B31" s="139"/>
      <c r="C31" s="158">
        <v>0.12</v>
      </c>
      <c r="D31" s="157">
        <f t="shared" si="0"/>
        <v>0</v>
      </c>
      <c r="E31" s="139"/>
      <c r="F31" s="148">
        <f t="shared" si="1"/>
        <v>0</v>
      </c>
      <c r="H31" s="138">
        <f t="shared" si="7"/>
        <v>19</v>
      </c>
      <c r="I31" s="141" t="str">
        <f t="shared" si="2"/>
        <v/>
      </c>
      <c r="J31" s="158">
        <v>0.12</v>
      </c>
      <c r="K31" s="146" t="str">
        <f t="shared" si="3"/>
        <v/>
      </c>
      <c r="L31" s="139" t="str">
        <f t="shared" si="4"/>
        <v/>
      </c>
      <c r="M31" s="150">
        <f t="shared" si="5"/>
        <v>0</v>
      </c>
    </row>
    <row r="32" spans="1:13" ht="14.5" x14ac:dyDescent="0.35">
      <c r="A32" s="138">
        <f t="shared" si="6"/>
        <v>20</v>
      </c>
      <c r="B32" s="139"/>
      <c r="C32" s="158">
        <v>0.12</v>
      </c>
      <c r="D32" s="157">
        <f t="shared" si="0"/>
        <v>0</v>
      </c>
      <c r="E32" s="139"/>
      <c r="F32" s="148">
        <f t="shared" si="1"/>
        <v>0</v>
      </c>
      <c r="H32" s="138">
        <f t="shared" si="7"/>
        <v>20</v>
      </c>
      <c r="I32" s="141" t="str">
        <f t="shared" si="2"/>
        <v/>
      </c>
      <c r="J32" s="158">
        <v>0.12</v>
      </c>
      <c r="K32" s="146" t="str">
        <f t="shared" si="3"/>
        <v/>
      </c>
      <c r="L32" s="139" t="str">
        <f t="shared" si="4"/>
        <v/>
      </c>
      <c r="M32" s="150">
        <f t="shared" si="5"/>
        <v>0</v>
      </c>
    </row>
    <row r="33" spans="1:13" ht="14.5" x14ac:dyDescent="0.35">
      <c r="A33" s="140" t="s">
        <v>373</v>
      </c>
      <c r="B33" s="140"/>
      <c r="C33" s="140"/>
      <c r="D33" s="140"/>
      <c r="E33" s="140"/>
      <c r="F33" s="149">
        <f>SUM(F13:F32)</f>
        <v>0</v>
      </c>
      <c r="H33" s="140" t="s">
        <v>373</v>
      </c>
      <c r="I33" s="140"/>
      <c r="J33" s="140"/>
      <c r="K33" s="140"/>
      <c r="L33" s="140"/>
      <c r="M33" s="147">
        <f>SUM(M13:M32)</f>
        <v>0</v>
      </c>
    </row>
  </sheetData>
  <sheetProtection sort="0" autoFilter="0"/>
  <mergeCells count="2">
    <mergeCell ref="A11:F11"/>
    <mergeCell ref="H11:M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6:I19"/>
  <sheetViews>
    <sheetView workbookViewId="0"/>
  </sheetViews>
  <sheetFormatPr baseColWidth="10" defaultRowHeight="12.5" x14ac:dyDescent="0.25"/>
  <cols>
    <col min="1" max="1" width="9.26953125" customWidth="1"/>
    <col min="2" max="2" width="23" customWidth="1"/>
    <col min="3" max="3" width="23.1796875" bestFit="1" customWidth="1"/>
    <col min="4" max="4" width="21.1796875" customWidth="1"/>
    <col min="5" max="5" width="17.54296875" customWidth="1"/>
    <col min="6" max="6" width="11.7265625" bestFit="1" customWidth="1"/>
    <col min="7" max="7" width="14.54296875" bestFit="1" customWidth="1"/>
    <col min="8" max="8" width="17.1796875" bestFit="1" customWidth="1"/>
  </cols>
  <sheetData>
    <row r="6" spans="1:9" x14ac:dyDescent="0.25">
      <c r="B6" s="15" t="s">
        <v>456</v>
      </c>
      <c r="C6" t="s">
        <v>466</v>
      </c>
      <c r="D6" t="s">
        <v>467</v>
      </c>
      <c r="E6" t="s">
        <v>468</v>
      </c>
    </row>
    <row r="7" spans="1:9" x14ac:dyDescent="0.25">
      <c r="A7" s="11" t="s">
        <v>377</v>
      </c>
      <c r="B7" s="133"/>
      <c r="C7" s="134"/>
      <c r="D7" s="134"/>
      <c r="E7" s="134"/>
    </row>
    <row r="9" spans="1:9" x14ac:dyDescent="0.25">
      <c r="B9" t="s">
        <v>457</v>
      </c>
      <c r="C9" s="15" t="s">
        <v>458</v>
      </c>
      <c r="D9" s="11" t="s">
        <v>463</v>
      </c>
      <c r="E9" s="11" t="s">
        <v>460</v>
      </c>
      <c r="F9" s="11" t="s">
        <v>461</v>
      </c>
    </row>
    <row r="10" spans="1:9" x14ac:dyDescent="0.25">
      <c r="A10" t="s">
        <v>375</v>
      </c>
      <c r="B10" s="133"/>
      <c r="C10" s="133"/>
      <c r="D10" s="133"/>
      <c r="E10" s="133"/>
      <c r="F10" s="133"/>
    </row>
    <row r="12" spans="1:9" x14ac:dyDescent="0.25">
      <c r="B12" t="s">
        <v>368</v>
      </c>
      <c r="C12" s="11" t="s">
        <v>376</v>
      </c>
      <c r="D12" t="s">
        <v>370</v>
      </c>
    </row>
    <row r="13" spans="1:9" x14ac:dyDescent="0.25">
      <c r="A13" t="s">
        <v>371</v>
      </c>
      <c r="B13" s="133"/>
      <c r="C13" s="134"/>
      <c r="D13" s="134"/>
    </row>
    <row r="15" spans="1:9" x14ac:dyDescent="0.25">
      <c r="B15" t="s">
        <v>386</v>
      </c>
      <c r="C15" t="s">
        <v>387</v>
      </c>
      <c r="D15" t="s">
        <v>388</v>
      </c>
      <c r="E15" t="s">
        <v>389</v>
      </c>
      <c r="F15" t="s">
        <v>390</v>
      </c>
      <c r="G15" t="s">
        <v>391</v>
      </c>
      <c r="H15" t="s">
        <v>392</v>
      </c>
      <c r="I15" t="s">
        <v>404</v>
      </c>
    </row>
    <row r="16" spans="1:9" x14ac:dyDescent="0.25">
      <c r="A16" t="s">
        <v>385</v>
      </c>
      <c r="B16" s="133"/>
      <c r="C16" s="134"/>
      <c r="D16" s="134"/>
      <c r="E16" s="134"/>
      <c r="F16" s="134"/>
      <c r="G16" s="134"/>
      <c r="H16" s="134"/>
      <c r="I16" s="134"/>
    </row>
    <row r="17" spans="2:5" x14ac:dyDescent="0.25">
      <c r="B17" s="133"/>
      <c r="C17" s="134"/>
      <c r="D17" s="134"/>
      <c r="E17" s="134"/>
    </row>
    <row r="18" spans="2:5" x14ac:dyDescent="0.25">
      <c r="B18" s="133"/>
      <c r="C18" s="134"/>
      <c r="D18" s="134"/>
      <c r="E18" s="134"/>
    </row>
    <row r="19" spans="2:5" x14ac:dyDescent="0.25">
      <c r="B19" s="133"/>
      <c r="C19" s="134"/>
      <c r="D19" s="134"/>
      <c r="E19" s="134"/>
    </row>
  </sheetData>
  <sheetProtection sort="0" autoFilter="0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1:AC149"/>
  <sheetViews>
    <sheetView topLeftCell="A118" zoomScale="85" zoomScaleNormal="85" workbookViewId="0">
      <selection activeCell="D140" sqref="D140:L140"/>
    </sheetView>
  </sheetViews>
  <sheetFormatPr baseColWidth="10" defaultColWidth="11.453125" defaultRowHeight="12.5" x14ac:dyDescent="0.25"/>
  <cols>
    <col min="1" max="1" width="26.453125" style="15" customWidth="1"/>
    <col min="2" max="2" width="21.26953125" style="15" customWidth="1"/>
    <col min="3" max="3" width="14.453125" style="15" customWidth="1"/>
    <col min="4" max="4" width="11.453125" style="15"/>
    <col min="5" max="5" width="13.453125" style="15" customWidth="1"/>
    <col min="6" max="6" width="14.54296875" style="15" customWidth="1"/>
    <col min="7" max="7" width="19.26953125" style="15" customWidth="1"/>
    <col min="8" max="8" width="12.7265625" style="15" customWidth="1"/>
    <col min="9" max="9" width="11.453125" style="15"/>
    <col min="10" max="10" width="15.81640625" style="15" customWidth="1"/>
    <col min="11" max="11" width="14.7265625" style="15" customWidth="1"/>
    <col min="12" max="12" width="14.54296875" style="15" customWidth="1"/>
    <col min="13" max="16384" width="11.453125" style="15"/>
  </cols>
  <sheetData>
    <row r="1" spans="1:29" x14ac:dyDescent="0.25">
      <c r="A1" s="17">
        <v>1</v>
      </c>
      <c r="B1" s="15" t="s">
        <v>41</v>
      </c>
      <c r="C1" s="15" t="s">
        <v>192</v>
      </c>
      <c r="D1" s="15" t="s">
        <v>193</v>
      </c>
      <c r="E1" s="15" t="s">
        <v>194</v>
      </c>
      <c r="F1" s="15" t="s">
        <v>195</v>
      </c>
      <c r="G1" s="15" t="s">
        <v>196</v>
      </c>
      <c r="H1" s="15" t="s">
        <v>197</v>
      </c>
      <c r="I1" s="15" t="s">
        <v>198</v>
      </c>
      <c r="J1" s="15" t="s">
        <v>199</v>
      </c>
      <c r="K1" s="15" t="s">
        <v>200</v>
      </c>
      <c r="L1" s="15" t="s">
        <v>201</v>
      </c>
      <c r="M1" s="15" t="s">
        <v>202</v>
      </c>
      <c r="N1" s="15" t="s">
        <v>203</v>
      </c>
      <c r="O1" s="16" t="s">
        <v>204</v>
      </c>
      <c r="P1" s="15" t="s">
        <v>205</v>
      </c>
    </row>
    <row r="2" spans="1:29" x14ac:dyDescent="0.25">
      <c r="A2" s="18" t="s">
        <v>41</v>
      </c>
      <c r="B2" s="33" t="s">
        <v>530</v>
      </c>
      <c r="C2" s="19" t="s">
        <v>531</v>
      </c>
      <c r="D2" s="19" t="s">
        <v>532</v>
      </c>
      <c r="E2" s="19" t="s">
        <v>533</v>
      </c>
      <c r="F2" s="20"/>
      <c r="G2" s="20"/>
      <c r="H2" s="19"/>
      <c r="I2" s="19"/>
      <c r="J2" s="21" t="s">
        <v>534</v>
      </c>
      <c r="K2" s="19" t="s">
        <v>532</v>
      </c>
      <c r="L2" s="19" t="s">
        <v>533</v>
      </c>
      <c r="M2" s="19" t="s">
        <v>534</v>
      </c>
      <c r="N2" s="19" t="s">
        <v>352</v>
      </c>
      <c r="O2" s="19">
        <v>0</v>
      </c>
      <c r="P2" s="19" t="s">
        <v>535</v>
      </c>
    </row>
    <row r="3" spans="1:29" x14ac:dyDescent="0.25">
      <c r="A3" s="18" t="s">
        <v>206</v>
      </c>
      <c r="B3" s="19" t="s">
        <v>538</v>
      </c>
      <c r="C3" s="19" t="s">
        <v>539</v>
      </c>
      <c r="D3" s="19" t="s">
        <v>540</v>
      </c>
      <c r="E3" s="19" t="s">
        <v>541</v>
      </c>
      <c r="F3" s="19" t="s">
        <v>542</v>
      </c>
      <c r="G3" s="154" t="s">
        <v>543</v>
      </c>
      <c r="H3" s="155" t="s">
        <v>544</v>
      </c>
      <c r="I3" s="155" t="s">
        <v>545</v>
      </c>
      <c r="J3" s="155" t="s">
        <v>546</v>
      </c>
      <c r="K3" s="153">
        <v>0</v>
      </c>
      <c r="L3" s="153" t="s">
        <v>547</v>
      </c>
      <c r="M3" s="153" t="s">
        <v>548</v>
      </c>
      <c r="N3" s="153">
        <v>0</v>
      </c>
      <c r="O3" s="153">
        <v>0</v>
      </c>
      <c r="P3" s="153" t="s">
        <v>549</v>
      </c>
      <c r="Q3" s="153">
        <v>0</v>
      </c>
    </row>
    <row r="4" spans="1:29" x14ac:dyDescent="0.25">
      <c r="A4" s="18" t="s">
        <v>207</v>
      </c>
      <c r="B4" s="19" t="s">
        <v>536</v>
      </c>
      <c r="C4" s="19" t="s">
        <v>537</v>
      </c>
      <c r="I4" s="19" t="s">
        <v>208</v>
      </c>
      <c r="J4" s="19" t="s">
        <v>209</v>
      </c>
    </row>
    <row r="5" spans="1:29" x14ac:dyDescent="0.25">
      <c r="A5" s="152" t="s">
        <v>411</v>
      </c>
      <c r="B5" s="33" t="str">
        <f>IF(F5="","Landesamt für Gesundheit und Soziales",F5)</f>
        <v>Landesamt für Gesundheit und Soziales</v>
      </c>
      <c r="C5" s="19" t="str">
        <f>IF(F5="","Abteilung 2 - Förderangelegenheiten","")</f>
        <v>Abteilung 2 - Förderangelegenheiten</v>
      </c>
      <c r="D5" s="19" t="str">
        <f>IF(G5="",IF($J$3="LAGuS HRO","Friedrich-Engels-Platz 5 - 8",IF($J$3="LAGuS NB","Neustrelitzer Straße 120","Friedrich-Engels-Str. 47")),G5)</f>
        <v>Neustrelitzer Straße 120</v>
      </c>
      <c r="E5" s="19" t="str">
        <f>IF(I5="",IF($J$3="LAGuS HRO","18055 Rostock",IF($J$3="LAGuS NB","17033 Neubrandenburg","19061 Schwerin")),H5&amp;" "&amp;I5)</f>
        <v>17033 Neubrandenburg</v>
      </c>
      <c r="F5" s="19"/>
      <c r="G5" s="19"/>
      <c r="H5" s="19"/>
      <c r="I5" s="19"/>
    </row>
    <row r="6" spans="1:29" x14ac:dyDescent="0.25">
      <c r="A6" s="18" t="s">
        <v>210</v>
      </c>
      <c r="B6" s="15" t="s">
        <v>211</v>
      </c>
      <c r="C6" s="15" t="s">
        <v>212</v>
      </c>
      <c r="D6" s="19" t="s">
        <v>213</v>
      </c>
      <c r="E6" s="15" t="s">
        <v>214</v>
      </c>
      <c r="F6" s="15" t="s">
        <v>215</v>
      </c>
      <c r="G6" s="15" t="s">
        <v>216</v>
      </c>
      <c r="H6" s="15" t="s">
        <v>217</v>
      </c>
      <c r="I6" s="15" t="s">
        <v>218</v>
      </c>
      <c r="J6" s="15" t="s">
        <v>219</v>
      </c>
      <c r="K6" s="15" t="s">
        <v>220</v>
      </c>
      <c r="L6" s="15" t="s">
        <v>221</v>
      </c>
      <c r="M6" s="15" t="s">
        <v>222</v>
      </c>
      <c r="N6" s="15" t="s">
        <v>223</v>
      </c>
      <c r="O6" s="15" t="s">
        <v>224</v>
      </c>
      <c r="P6" s="15" t="s">
        <v>225</v>
      </c>
      <c r="Q6" s="15" t="s">
        <v>226</v>
      </c>
      <c r="R6" s="15" t="s">
        <v>227</v>
      </c>
      <c r="S6" s="15" t="s">
        <v>228</v>
      </c>
      <c r="T6" s="15" t="s">
        <v>229</v>
      </c>
      <c r="U6" s="15" t="s">
        <v>230</v>
      </c>
      <c r="V6" s="15" t="s">
        <v>231</v>
      </c>
      <c r="W6" s="15" t="s">
        <v>232</v>
      </c>
      <c r="X6" s="15" t="s">
        <v>233</v>
      </c>
      <c r="Y6" s="15" t="s">
        <v>108</v>
      </c>
      <c r="Z6" s="131" t="s">
        <v>302</v>
      </c>
      <c r="AA6" s="131" t="s">
        <v>303</v>
      </c>
      <c r="AB6" s="131" t="s">
        <v>304</v>
      </c>
      <c r="AC6" s="131" t="s">
        <v>305</v>
      </c>
    </row>
    <row r="7" spans="1:29" x14ac:dyDescent="0.25">
      <c r="B7" s="19">
        <v>72448.429999999993</v>
      </c>
      <c r="C7" s="19">
        <v>4540</v>
      </c>
      <c r="D7" s="19">
        <v>94000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600</v>
      </c>
      <c r="AB7" s="19">
        <v>0</v>
      </c>
      <c r="AC7" s="19">
        <v>0</v>
      </c>
    </row>
    <row r="8" spans="1:29" x14ac:dyDescent="0.25">
      <c r="A8" s="165" t="s">
        <v>491</v>
      </c>
    </row>
    <row r="9" spans="1:29" x14ac:dyDescent="0.25">
      <c r="A9" s="18" t="s">
        <v>130</v>
      </c>
      <c r="B9" s="15" t="s">
        <v>234</v>
      </c>
      <c r="C9" s="15" t="s">
        <v>235</v>
      </c>
      <c r="D9" s="15" t="s">
        <v>236</v>
      </c>
      <c r="E9" s="15" t="s">
        <v>237</v>
      </c>
      <c r="F9" s="15" t="s">
        <v>238</v>
      </c>
      <c r="G9" s="15" t="s">
        <v>239</v>
      </c>
    </row>
    <row r="10" spans="1:29" x14ac:dyDescent="0.25">
      <c r="A10" s="19"/>
      <c r="B10" s="19">
        <v>0</v>
      </c>
      <c r="C10" s="19">
        <v>133631.35</v>
      </c>
      <c r="D10" s="19">
        <v>0</v>
      </c>
      <c r="E10" s="19">
        <v>0</v>
      </c>
      <c r="F10" s="19">
        <v>0</v>
      </c>
      <c r="G10" s="19">
        <v>0</v>
      </c>
    </row>
    <row r="12" spans="1:29" x14ac:dyDescent="0.25">
      <c r="A12" s="15" t="s">
        <v>79</v>
      </c>
      <c r="B12" s="19"/>
      <c r="G12" s="15" t="s">
        <v>433</v>
      </c>
      <c r="H12" s="15" t="s">
        <v>434</v>
      </c>
      <c r="I12" s="15" t="s">
        <v>427</v>
      </c>
      <c r="J12" s="15" t="s">
        <v>431</v>
      </c>
      <c r="K12" s="15" t="s">
        <v>439</v>
      </c>
      <c r="L12" s="15" t="s">
        <v>440</v>
      </c>
      <c r="M12" s="15" t="s">
        <v>415</v>
      </c>
      <c r="N12" s="156" t="s">
        <v>442</v>
      </c>
      <c r="O12" s="156" t="s">
        <v>443</v>
      </c>
      <c r="P12" s="156" t="s">
        <v>444</v>
      </c>
      <c r="Q12" s="15" t="s">
        <v>445</v>
      </c>
      <c r="R12" s="15" t="s">
        <v>446</v>
      </c>
    </row>
    <row r="13" spans="1:29" x14ac:dyDescent="0.25">
      <c r="A13" s="15" t="s">
        <v>121</v>
      </c>
      <c r="B13" s="19" t="s">
        <v>534</v>
      </c>
      <c r="F13" s="15" t="s">
        <v>428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9" x14ac:dyDescent="0.25">
      <c r="G14" s="19" t="s">
        <v>3</v>
      </c>
      <c r="H14" s="19" t="s">
        <v>435</v>
      </c>
    </row>
    <row r="15" spans="1:29" x14ac:dyDescent="0.25">
      <c r="A15" s="15" t="s">
        <v>240</v>
      </c>
      <c r="B15" s="15" t="s">
        <v>241</v>
      </c>
      <c r="C15" s="15" t="s">
        <v>242</v>
      </c>
      <c r="G15" s="19" t="s">
        <v>416</v>
      </c>
      <c r="H15" s="19" t="s">
        <v>436</v>
      </c>
    </row>
    <row r="16" spans="1:29" x14ac:dyDescent="0.25">
      <c r="A16" s="15" t="s">
        <v>243</v>
      </c>
      <c r="B16" s="19">
        <v>0</v>
      </c>
      <c r="C16" s="19">
        <v>0</v>
      </c>
      <c r="G16" s="19" t="s">
        <v>417</v>
      </c>
      <c r="H16" s="19" t="s">
        <v>437</v>
      </c>
    </row>
    <row r="17" spans="1:8" ht="13" thickBot="1" x14ac:dyDescent="0.3">
      <c r="G17" s="19" t="s">
        <v>419</v>
      </c>
      <c r="H17" s="19" t="s">
        <v>435</v>
      </c>
    </row>
    <row r="18" spans="1:8" ht="13.5" thickTop="1" thickBot="1" x14ac:dyDescent="0.3">
      <c r="A18" s="15" t="s">
        <v>244</v>
      </c>
      <c r="B18" s="22"/>
      <c r="C18" s="23">
        <f>IF(B18=0,0,DAY(B18)&amp;"."&amp;MONTH(B18)&amp;"."&amp;YEAR(B18))</f>
        <v>0</v>
      </c>
      <c r="G18" s="19" t="s">
        <v>418</v>
      </c>
      <c r="H18" s="19" t="s">
        <v>438</v>
      </c>
    </row>
    <row r="19" spans="1:8" ht="13" thickTop="1" x14ac:dyDescent="0.25">
      <c r="A19" s="15" t="s">
        <v>245</v>
      </c>
      <c r="B19" s="24"/>
      <c r="C19" s="25">
        <f>IF(B19=0,0,DAY(B19)&amp;"."&amp;MONTH(B19)&amp;"."&amp;YEAR(B19))</f>
        <v>0</v>
      </c>
      <c r="G19" s="19" t="s">
        <v>420</v>
      </c>
      <c r="H19" s="19" t="s">
        <v>26</v>
      </c>
    </row>
    <row r="20" spans="1:8" x14ac:dyDescent="0.25">
      <c r="G20" s="19" t="s">
        <v>421</v>
      </c>
      <c r="H20" s="19" t="s">
        <v>435</v>
      </c>
    </row>
    <row r="21" spans="1:8" x14ac:dyDescent="0.25">
      <c r="A21" s="15" t="s">
        <v>346</v>
      </c>
      <c r="B21" s="116" t="s">
        <v>551</v>
      </c>
      <c r="G21" s="19" t="s">
        <v>422</v>
      </c>
      <c r="H21" s="19" t="s">
        <v>435</v>
      </c>
    </row>
    <row r="24" spans="1:8" x14ac:dyDescent="0.25">
      <c r="A24" s="15" t="s">
        <v>246</v>
      </c>
      <c r="B24" s="19"/>
    </row>
    <row r="25" spans="1:8" ht="13" thickBot="1" x14ac:dyDescent="0.3"/>
    <row r="26" spans="1:8" ht="13.5" thickTop="1" thickBot="1" x14ac:dyDescent="0.3">
      <c r="A26" s="15" t="s">
        <v>247</v>
      </c>
      <c r="B26" s="26"/>
    </row>
    <row r="27" spans="1:8" ht="13.5" thickTop="1" thickBot="1" x14ac:dyDescent="0.3">
      <c r="A27" s="15" t="s">
        <v>248</v>
      </c>
      <c r="B27" s="26"/>
    </row>
    <row r="28" spans="1:8" ht="13" thickTop="1" x14ac:dyDescent="0.25"/>
    <row r="29" spans="1:8" x14ac:dyDescent="0.25">
      <c r="A29" s="15" t="s">
        <v>249</v>
      </c>
      <c r="B29" s="15" t="s">
        <v>550</v>
      </c>
      <c r="C29" s="19"/>
      <c r="E29" s="16" t="s">
        <v>250</v>
      </c>
    </row>
    <row r="31" spans="1:8" x14ac:dyDescent="0.25">
      <c r="A31" s="15" t="s">
        <v>131</v>
      </c>
      <c r="B31" s="19">
        <v>0</v>
      </c>
    </row>
    <row r="32" spans="1:8" x14ac:dyDescent="0.25">
      <c r="A32" s="15" t="s">
        <v>140</v>
      </c>
      <c r="B32" s="19">
        <v>0</v>
      </c>
      <c r="D32" s="15" t="s">
        <v>471</v>
      </c>
    </row>
    <row r="33" spans="1:8" x14ac:dyDescent="0.25">
      <c r="A33" s="15" t="s">
        <v>142</v>
      </c>
      <c r="B33" s="19">
        <v>0</v>
      </c>
    </row>
    <row r="34" spans="1:8" x14ac:dyDescent="0.25">
      <c r="A34" s="15" t="s">
        <v>145</v>
      </c>
      <c r="B34" s="19">
        <v>0</v>
      </c>
    </row>
    <row r="36" spans="1:8" x14ac:dyDescent="0.25">
      <c r="A36" s="15" t="s">
        <v>149</v>
      </c>
      <c r="B36" s="19">
        <v>0</v>
      </c>
    </row>
    <row r="37" spans="1:8" x14ac:dyDescent="0.25">
      <c r="A37" s="15" t="s">
        <v>156</v>
      </c>
      <c r="B37" s="19">
        <v>0</v>
      </c>
    </row>
    <row r="38" spans="1:8" x14ac:dyDescent="0.25">
      <c r="A38" s="15" t="s">
        <v>251</v>
      </c>
      <c r="B38" s="19">
        <v>0</v>
      </c>
    </row>
    <row r="39" spans="1:8" x14ac:dyDescent="0.25">
      <c r="A39" s="15" t="s">
        <v>252</v>
      </c>
      <c r="B39" s="19">
        <v>0</v>
      </c>
    </row>
    <row r="40" spans="1:8" x14ac:dyDescent="0.25">
      <c r="A40" s="15" t="s">
        <v>253</v>
      </c>
      <c r="B40" s="19">
        <v>0</v>
      </c>
    </row>
    <row r="41" spans="1:8" x14ac:dyDescent="0.25">
      <c r="A41" s="163" t="s">
        <v>254</v>
      </c>
      <c r="B41" s="164">
        <v>0</v>
      </c>
      <c r="D41" s="15" t="s">
        <v>470</v>
      </c>
    </row>
    <row r="42" spans="1:8" x14ac:dyDescent="0.25">
      <c r="A42" s="15" t="s">
        <v>170</v>
      </c>
      <c r="B42" s="19">
        <v>0</v>
      </c>
      <c r="D42" s="15" t="s">
        <v>255</v>
      </c>
    </row>
    <row r="43" spans="1:8" x14ac:dyDescent="0.25">
      <c r="A43" s="15" t="s">
        <v>172</v>
      </c>
      <c r="B43" s="19">
        <v>0</v>
      </c>
      <c r="D43" s="15" t="s">
        <v>256</v>
      </c>
    </row>
    <row r="44" spans="1:8" x14ac:dyDescent="0.25">
      <c r="B44" s="19"/>
    </row>
    <row r="46" spans="1:8" x14ac:dyDescent="0.25">
      <c r="A46" s="15" t="s">
        <v>257</v>
      </c>
      <c r="B46" s="15" t="s">
        <v>258</v>
      </c>
      <c r="C46" s="15" t="s">
        <v>259</v>
      </c>
      <c r="D46" s="15" t="s">
        <v>260</v>
      </c>
      <c r="E46" s="15" t="s">
        <v>261</v>
      </c>
      <c r="F46" s="15" t="s">
        <v>262</v>
      </c>
      <c r="G46" s="15" t="s">
        <v>263</v>
      </c>
      <c r="H46" s="15" t="s">
        <v>264</v>
      </c>
    </row>
    <row r="47" spans="1:8" x14ac:dyDescent="0.25">
      <c r="A47" s="15" t="s">
        <v>265</v>
      </c>
      <c r="B47" s="19"/>
      <c r="C47" s="19"/>
      <c r="D47" s="19"/>
      <c r="E47" s="19"/>
      <c r="F47" s="19"/>
      <c r="G47" s="19"/>
      <c r="H47" s="19"/>
    </row>
    <row r="49" spans="1:10" x14ac:dyDescent="0.25">
      <c r="A49" s="15" t="s">
        <v>266</v>
      </c>
      <c r="B49" s="34" t="s">
        <v>267</v>
      </c>
      <c r="C49" s="34" t="s">
        <v>268</v>
      </c>
      <c r="D49" s="34" t="s">
        <v>269</v>
      </c>
      <c r="E49" s="34" t="s">
        <v>270</v>
      </c>
      <c r="F49" s="34" t="s">
        <v>271</v>
      </c>
      <c r="G49" s="34" t="s">
        <v>272</v>
      </c>
      <c r="H49" s="16"/>
    </row>
    <row r="50" spans="1:10" x14ac:dyDescent="0.25">
      <c r="B50" s="19"/>
      <c r="C50" s="19"/>
      <c r="D50" s="19"/>
      <c r="E50" s="19"/>
      <c r="F50" s="19"/>
      <c r="G50" s="19"/>
    </row>
    <row r="59" spans="1:10" x14ac:dyDescent="0.25">
      <c r="A59" s="15" t="s">
        <v>273</v>
      </c>
      <c r="B59" s="15" t="s">
        <v>274</v>
      </c>
      <c r="C59" s="15" t="s">
        <v>275</v>
      </c>
      <c r="D59" s="15" t="s">
        <v>276</v>
      </c>
      <c r="E59" s="15" t="s">
        <v>0</v>
      </c>
      <c r="F59" s="15" t="s">
        <v>277</v>
      </c>
      <c r="G59" s="15" t="s">
        <v>5</v>
      </c>
      <c r="H59" s="15" t="s">
        <v>332</v>
      </c>
      <c r="I59" s="15" t="s">
        <v>333</v>
      </c>
      <c r="J59" s="15" t="s">
        <v>383</v>
      </c>
    </row>
    <row r="60" spans="1:10" x14ac:dyDescent="0.25">
      <c r="A60" s="27" t="s">
        <v>278</v>
      </c>
      <c r="B60" s="28">
        <v>155073</v>
      </c>
      <c r="C60" s="28">
        <v>1</v>
      </c>
      <c r="D60" s="28" t="s">
        <v>552</v>
      </c>
      <c r="E60" s="28">
        <v>72448.429999999993</v>
      </c>
      <c r="F60" s="28">
        <v>1</v>
      </c>
      <c r="G60" s="28" t="s">
        <v>279</v>
      </c>
      <c r="H60" s="28">
        <v>0</v>
      </c>
      <c r="I60" s="28" t="s">
        <v>553</v>
      </c>
      <c r="J60" s="28" t="s">
        <v>334</v>
      </c>
    </row>
    <row r="61" spans="1:10" x14ac:dyDescent="0.25">
      <c r="A61" s="29" t="s">
        <v>279</v>
      </c>
      <c r="B61" s="28">
        <v>155073</v>
      </c>
      <c r="C61" s="28">
        <v>1</v>
      </c>
      <c r="D61" s="28" t="s">
        <v>554</v>
      </c>
      <c r="E61" s="28">
        <v>0</v>
      </c>
      <c r="F61" s="28">
        <v>2</v>
      </c>
      <c r="G61" s="28" t="s">
        <v>280</v>
      </c>
      <c r="H61" s="28">
        <v>0</v>
      </c>
      <c r="I61" s="28" t="s">
        <v>555</v>
      </c>
      <c r="J61" s="28" t="s">
        <v>334</v>
      </c>
    </row>
    <row r="62" spans="1:10" x14ac:dyDescent="0.25">
      <c r="A62" s="29" t="s">
        <v>280</v>
      </c>
      <c r="B62" s="28">
        <v>155073</v>
      </c>
      <c r="C62" s="28">
        <v>1</v>
      </c>
      <c r="D62" s="28" t="s">
        <v>556</v>
      </c>
      <c r="E62" s="28">
        <v>0</v>
      </c>
      <c r="F62" s="28">
        <v>3</v>
      </c>
      <c r="G62" s="28" t="s">
        <v>292</v>
      </c>
      <c r="H62" s="28">
        <v>0</v>
      </c>
      <c r="I62" s="28" t="s">
        <v>436</v>
      </c>
      <c r="J62" s="28" t="s">
        <v>557</v>
      </c>
    </row>
    <row r="63" spans="1:10" x14ac:dyDescent="0.25">
      <c r="A63" s="29" t="s">
        <v>281</v>
      </c>
      <c r="B63" s="28">
        <v>155073</v>
      </c>
      <c r="C63" s="28">
        <v>1</v>
      </c>
      <c r="D63" s="28" t="s">
        <v>558</v>
      </c>
      <c r="E63" s="28">
        <v>0</v>
      </c>
      <c r="F63" s="28">
        <v>4</v>
      </c>
      <c r="G63" s="28" t="s">
        <v>298</v>
      </c>
      <c r="H63" s="28">
        <v>0</v>
      </c>
      <c r="I63" s="28" t="s">
        <v>3</v>
      </c>
      <c r="J63" s="28" t="s">
        <v>557</v>
      </c>
    </row>
    <row r="64" spans="1:10" x14ac:dyDescent="0.25">
      <c r="A64" s="27" t="s">
        <v>282</v>
      </c>
      <c r="B64" s="28">
        <v>155073</v>
      </c>
      <c r="C64" s="28">
        <v>1</v>
      </c>
      <c r="D64" s="28" t="s">
        <v>559</v>
      </c>
      <c r="E64" s="28">
        <v>0</v>
      </c>
      <c r="F64" s="28">
        <v>5</v>
      </c>
      <c r="G64" s="28" t="s">
        <v>284</v>
      </c>
      <c r="H64" s="28">
        <v>0</v>
      </c>
      <c r="I64" s="28" t="s">
        <v>435</v>
      </c>
      <c r="J64" s="28" t="s">
        <v>557</v>
      </c>
    </row>
    <row r="65" spans="1:10" x14ac:dyDescent="0.25">
      <c r="A65" s="29" t="s">
        <v>283</v>
      </c>
      <c r="B65" s="28">
        <v>155073</v>
      </c>
      <c r="C65" s="28">
        <v>1</v>
      </c>
      <c r="D65" s="28" t="s">
        <v>560</v>
      </c>
      <c r="E65" s="28">
        <v>0</v>
      </c>
      <c r="F65" s="28">
        <v>6</v>
      </c>
      <c r="G65" s="28" t="s">
        <v>293</v>
      </c>
      <c r="H65" s="28">
        <v>0</v>
      </c>
      <c r="I65" s="28" t="s">
        <v>15</v>
      </c>
      <c r="J65" s="28" t="s">
        <v>557</v>
      </c>
    </row>
    <row r="66" spans="1:10" x14ac:dyDescent="0.25">
      <c r="A66" s="27" t="s">
        <v>284</v>
      </c>
      <c r="B66" s="28">
        <v>155073</v>
      </c>
      <c r="C66" s="28">
        <v>1</v>
      </c>
      <c r="D66" s="28" t="s">
        <v>561</v>
      </c>
      <c r="E66" s="28">
        <v>0</v>
      </c>
      <c r="F66" s="28">
        <v>7</v>
      </c>
      <c r="G66" s="28" t="s">
        <v>288</v>
      </c>
      <c r="H66" s="28">
        <v>0</v>
      </c>
      <c r="I66" s="28" t="s">
        <v>438</v>
      </c>
      <c r="J66" s="28" t="s">
        <v>557</v>
      </c>
    </row>
    <row r="67" spans="1:10" x14ac:dyDescent="0.25">
      <c r="A67" s="29" t="s">
        <v>285</v>
      </c>
      <c r="B67" s="28">
        <v>155073</v>
      </c>
      <c r="C67" s="28">
        <v>1</v>
      </c>
      <c r="D67" s="28" t="s">
        <v>562</v>
      </c>
      <c r="E67" s="28">
        <v>0</v>
      </c>
      <c r="F67" s="28">
        <v>8</v>
      </c>
      <c r="G67" s="28" t="s">
        <v>300</v>
      </c>
      <c r="H67" s="28">
        <v>0</v>
      </c>
      <c r="I67" s="28" t="s">
        <v>26</v>
      </c>
      <c r="J67" s="28" t="s">
        <v>557</v>
      </c>
    </row>
    <row r="68" spans="1:10" x14ac:dyDescent="0.25">
      <c r="A68" s="29" t="s">
        <v>286</v>
      </c>
      <c r="B68" s="28">
        <v>155073</v>
      </c>
      <c r="C68" s="28">
        <v>1</v>
      </c>
      <c r="D68" s="28" t="s">
        <v>563</v>
      </c>
      <c r="E68" s="28">
        <v>0</v>
      </c>
      <c r="F68" s="28">
        <v>9</v>
      </c>
      <c r="G68" s="28" t="s">
        <v>290</v>
      </c>
      <c r="H68" s="28">
        <v>0</v>
      </c>
      <c r="I68" s="28" t="s">
        <v>435</v>
      </c>
      <c r="J68" s="28" t="s">
        <v>557</v>
      </c>
    </row>
    <row r="69" spans="1:10" x14ac:dyDescent="0.25">
      <c r="A69" s="29" t="s">
        <v>287</v>
      </c>
      <c r="B69" s="28">
        <v>155073</v>
      </c>
      <c r="C69" s="28">
        <v>1</v>
      </c>
      <c r="D69" s="28" t="s">
        <v>564</v>
      </c>
      <c r="E69" s="28">
        <v>0</v>
      </c>
      <c r="F69" s="28">
        <v>10</v>
      </c>
      <c r="G69" s="28" t="s">
        <v>305</v>
      </c>
      <c r="H69" s="28">
        <v>0</v>
      </c>
      <c r="I69" s="28" t="s">
        <v>435</v>
      </c>
      <c r="J69" s="28" t="s">
        <v>557</v>
      </c>
    </row>
    <row r="70" spans="1:10" x14ac:dyDescent="0.25">
      <c r="A70" s="29" t="s">
        <v>288</v>
      </c>
      <c r="B70" s="28">
        <v>155073</v>
      </c>
      <c r="C70" s="28">
        <v>1</v>
      </c>
      <c r="D70" s="28" t="s">
        <v>565</v>
      </c>
      <c r="E70" s="28">
        <v>0</v>
      </c>
      <c r="F70" s="28">
        <v>30</v>
      </c>
      <c r="G70" s="28" t="s">
        <v>278</v>
      </c>
      <c r="H70" s="28">
        <v>0</v>
      </c>
      <c r="I70" s="28" t="s">
        <v>553</v>
      </c>
      <c r="J70" s="28" t="s">
        <v>334</v>
      </c>
    </row>
    <row r="71" spans="1:10" x14ac:dyDescent="0.25">
      <c r="A71" s="27" t="s">
        <v>289</v>
      </c>
      <c r="B71" s="28">
        <v>155073</v>
      </c>
      <c r="C71" s="28">
        <v>1</v>
      </c>
      <c r="D71" s="28" t="s">
        <v>566</v>
      </c>
      <c r="E71" s="28">
        <v>4540</v>
      </c>
      <c r="F71" s="28">
        <v>31</v>
      </c>
      <c r="G71" s="28" t="s">
        <v>282</v>
      </c>
      <c r="H71" s="28">
        <v>0</v>
      </c>
      <c r="I71" s="28" t="s">
        <v>555</v>
      </c>
      <c r="J71" s="28" t="s">
        <v>334</v>
      </c>
    </row>
    <row r="72" spans="1:10" x14ac:dyDescent="0.25">
      <c r="A72" s="30" t="s">
        <v>290</v>
      </c>
      <c r="B72" s="28">
        <v>155073</v>
      </c>
      <c r="C72" s="28">
        <v>1</v>
      </c>
      <c r="D72" s="28" t="s">
        <v>567</v>
      </c>
      <c r="E72" s="28">
        <v>0</v>
      </c>
      <c r="F72" s="28">
        <v>33</v>
      </c>
      <c r="G72" s="28" t="s">
        <v>291</v>
      </c>
      <c r="H72" s="28">
        <v>0</v>
      </c>
      <c r="I72" s="28" t="s">
        <v>436</v>
      </c>
      <c r="J72" s="28" t="s">
        <v>557</v>
      </c>
    </row>
    <row r="73" spans="1:10" x14ac:dyDescent="0.25">
      <c r="A73" s="30" t="s">
        <v>291</v>
      </c>
      <c r="B73" s="28">
        <v>155073</v>
      </c>
      <c r="C73" s="28">
        <v>1</v>
      </c>
      <c r="D73" s="28" t="s">
        <v>568</v>
      </c>
      <c r="E73" s="28">
        <v>0</v>
      </c>
      <c r="F73" s="28">
        <v>34</v>
      </c>
      <c r="G73" s="28" t="s">
        <v>299</v>
      </c>
      <c r="H73" s="28">
        <v>0</v>
      </c>
      <c r="I73" s="28" t="s">
        <v>3</v>
      </c>
      <c r="J73" s="28" t="s">
        <v>557</v>
      </c>
    </row>
    <row r="74" spans="1:10" x14ac:dyDescent="0.25">
      <c r="A74" s="30" t="s">
        <v>292</v>
      </c>
      <c r="B74" s="28">
        <v>155073</v>
      </c>
      <c r="C74" s="28">
        <v>1</v>
      </c>
      <c r="D74" s="28" t="s">
        <v>569</v>
      </c>
      <c r="E74" s="28">
        <v>0</v>
      </c>
      <c r="F74" s="28">
        <v>35</v>
      </c>
      <c r="G74" s="28" t="s">
        <v>294</v>
      </c>
      <c r="H74" s="28">
        <v>0</v>
      </c>
      <c r="I74" s="28" t="s">
        <v>435</v>
      </c>
      <c r="J74" s="28" t="s">
        <v>557</v>
      </c>
    </row>
    <row r="75" spans="1:10" x14ac:dyDescent="0.25">
      <c r="A75" s="30" t="s">
        <v>293</v>
      </c>
      <c r="B75" s="28">
        <v>155073</v>
      </c>
      <c r="C75" s="28">
        <v>1</v>
      </c>
      <c r="D75" s="28" t="s">
        <v>570</v>
      </c>
      <c r="E75" s="28">
        <v>0</v>
      </c>
      <c r="F75" s="28">
        <v>36</v>
      </c>
      <c r="G75" s="28" t="s">
        <v>285</v>
      </c>
      <c r="H75" s="28">
        <v>0</v>
      </c>
      <c r="I75" s="28" t="s">
        <v>15</v>
      </c>
      <c r="J75" s="28" t="s">
        <v>557</v>
      </c>
    </row>
    <row r="76" spans="1:10" x14ac:dyDescent="0.25">
      <c r="A76" s="27" t="s">
        <v>294</v>
      </c>
      <c r="B76" s="28">
        <v>155073</v>
      </c>
      <c r="C76" s="28">
        <v>1</v>
      </c>
      <c r="D76" s="28" t="s">
        <v>571</v>
      </c>
      <c r="E76" s="28">
        <v>0</v>
      </c>
      <c r="F76" s="28">
        <v>37</v>
      </c>
      <c r="G76" s="28" t="s">
        <v>295</v>
      </c>
      <c r="H76" s="28">
        <v>0</v>
      </c>
      <c r="I76" s="28" t="s">
        <v>438</v>
      </c>
      <c r="J76" s="28" t="s">
        <v>557</v>
      </c>
    </row>
    <row r="77" spans="1:10" x14ac:dyDescent="0.25">
      <c r="A77" s="30" t="s">
        <v>295</v>
      </c>
      <c r="B77" s="28">
        <v>155073</v>
      </c>
      <c r="C77" s="28">
        <v>1</v>
      </c>
      <c r="D77" s="28" t="s">
        <v>572</v>
      </c>
      <c r="E77" s="28">
        <v>600</v>
      </c>
      <c r="F77" s="28">
        <v>38</v>
      </c>
      <c r="G77" s="28" t="s">
        <v>303</v>
      </c>
      <c r="H77" s="28">
        <v>0</v>
      </c>
      <c r="I77" s="28" t="s">
        <v>26</v>
      </c>
      <c r="J77" s="28" t="s">
        <v>557</v>
      </c>
    </row>
    <row r="78" spans="1:10" x14ac:dyDescent="0.25">
      <c r="A78" s="30" t="s">
        <v>296</v>
      </c>
      <c r="B78" s="28">
        <v>155073</v>
      </c>
      <c r="C78" s="28">
        <v>1</v>
      </c>
      <c r="D78" s="28" t="s">
        <v>573</v>
      </c>
      <c r="E78" s="28">
        <v>0</v>
      </c>
      <c r="F78" s="28">
        <v>39</v>
      </c>
      <c r="G78" s="28" t="s">
        <v>289</v>
      </c>
      <c r="H78" s="28">
        <v>0</v>
      </c>
      <c r="I78" s="28" t="s">
        <v>435</v>
      </c>
      <c r="J78" s="28" t="s">
        <v>557</v>
      </c>
    </row>
    <row r="79" spans="1:10" x14ac:dyDescent="0.25">
      <c r="A79" s="30" t="s">
        <v>297</v>
      </c>
      <c r="B79" s="28">
        <v>155073</v>
      </c>
      <c r="C79" s="28">
        <v>1</v>
      </c>
      <c r="D79" s="28" t="s">
        <v>574</v>
      </c>
      <c r="E79" s="28">
        <v>0</v>
      </c>
      <c r="F79" s="28">
        <v>40</v>
      </c>
      <c r="G79" s="28" t="s">
        <v>301</v>
      </c>
      <c r="H79" s="28">
        <v>0</v>
      </c>
      <c r="I79" s="28" t="s">
        <v>435</v>
      </c>
      <c r="J79" s="28" t="s">
        <v>557</v>
      </c>
    </row>
    <row r="80" spans="1:10" x14ac:dyDescent="0.25">
      <c r="A80" s="30" t="s">
        <v>298</v>
      </c>
      <c r="B80" s="28">
        <v>155073</v>
      </c>
      <c r="C80" s="28">
        <v>1</v>
      </c>
      <c r="D80" s="28" t="s">
        <v>575</v>
      </c>
      <c r="E80" s="28">
        <v>94000</v>
      </c>
      <c r="F80" s="28">
        <v>50</v>
      </c>
      <c r="G80" s="28" t="s">
        <v>281</v>
      </c>
      <c r="H80" s="28">
        <v>0</v>
      </c>
      <c r="I80" s="28" t="s">
        <v>576</v>
      </c>
      <c r="J80" s="28" t="s">
        <v>577</v>
      </c>
    </row>
    <row r="81" spans="1:10" x14ac:dyDescent="0.25">
      <c r="A81" s="30" t="s">
        <v>299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x14ac:dyDescent="0.25">
      <c r="A82" s="30" t="s">
        <v>300</v>
      </c>
      <c r="B82" s="28"/>
      <c r="C82" s="28"/>
      <c r="D82" s="28"/>
      <c r="E82" s="28"/>
      <c r="F82" s="28"/>
      <c r="G82" s="28"/>
      <c r="H82" s="28"/>
      <c r="I82" s="28"/>
      <c r="J82" s="28"/>
    </row>
    <row r="83" spans="1:10" x14ac:dyDescent="0.25">
      <c r="A83" s="31" t="s">
        <v>301</v>
      </c>
      <c r="B83" s="28"/>
      <c r="C83" s="28"/>
      <c r="D83" s="28"/>
      <c r="E83" s="28"/>
      <c r="F83" s="28"/>
      <c r="G83" s="28"/>
      <c r="H83" s="28"/>
      <c r="I83" s="28"/>
      <c r="J83" s="28"/>
    </row>
    <row r="84" spans="1:10" x14ac:dyDescent="0.25">
      <c r="A84" s="27" t="s">
        <v>302</v>
      </c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5">
      <c r="A85" s="27" t="s">
        <v>303</v>
      </c>
      <c r="B85" s="28"/>
      <c r="C85" s="28"/>
      <c r="D85" s="28"/>
      <c r="E85" s="28"/>
      <c r="F85" s="28"/>
      <c r="G85" s="28"/>
      <c r="H85" s="28"/>
      <c r="I85" s="28"/>
      <c r="J85" s="28"/>
    </row>
    <row r="86" spans="1:10" x14ac:dyDescent="0.25">
      <c r="A86" s="27" t="s">
        <v>304</v>
      </c>
      <c r="B86" s="28"/>
      <c r="C86" s="28"/>
      <c r="D86" s="28"/>
      <c r="E86" s="28"/>
      <c r="F86" s="28"/>
      <c r="G86" s="28"/>
      <c r="H86" s="28"/>
      <c r="I86" s="28"/>
      <c r="J86" s="28"/>
    </row>
    <row r="87" spans="1:10" x14ac:dyDescent="0.25">
      <c r="A87" s="27" t="s">
        <v>305</v>
      </c>
      <c r="B87" s="28"/>
      <c r="C87" s="28"/>
      <c r="D87" s="28"/>
      <c r="E87" s="28"/>
      <c r="F87" s="28"/>
      <c r="G87" s="28"/>
      <c r="H87" s="28"/>
      <c r="I87" s="28"/>
      <c r="J87" s="28"/>
    </row>
    <row r="89" spans="1:10" x14ac:dyDescent="0.25">
      <c r="A89" s="15" t="s">
        <v>306</v>
      </c>
      <c r="B89" s="15" t="s">
        <v>274</v>
      </c>
      <c r="C89" s="15" t="s">
        <v>275</v>
      </c>
      <c r="D89" s="15" t="s">
        <v>276</v>
      </c>
      <c r="E89" s="15" t="s">
        <v>0</v>
      </c>
      <c r="F89" s="15" t="s">
        <v>307</v>
      </c>
      <c r="G89" s="15" t="s">
        <v>277</v>
      </c>
      <c r="H89" s="15" t="s">
        <v>308</v>
      </c>
    </row>
    <row r="90" spans="1:10" x14ac:dyDescent="0.25">
      <c r="A90" s="27" t="s">
        <v>309</v>
      </c>
      <c r="B90" s="28">
        <v>155073</v>
      </c>
      <c r="C90" s="28">
        <v>1</v>
      </c>
      <c r="D90" s="28" t="s">
        <v>381</v>
      </c>
      <c r="E90" s="28">
        <v>133631.35</v>
      </c>
      <c r="F90" s="28">
        <v>77.878998018689259</v>
      </c>
      <c r="G90" s="28">
        <v>1</v>
      </c>
      <c r="H90" s="28" t="s">
        <v>242</v>
      </c>
      <c r="I90" s="15" t="str">
        <f t="shared" ref="I90:I109" si="0">D90</f>
        <v>Bundesmittel</v>
      </c>
    </row>
    <row r="91" spans="1:10" x14ac:dyDescent="0.25">
      <c r="A91" s="27" t="s">
        <v>242</v>
      </c>
      <c r="B91" s="28">
        <v>155073</v>
      </c>
      <c r="C91" s="28">
        <v>1</v>
      </c>
      <c r="D91" s="28" t="s">
        <v>578</v>
      </c>
      <c r="E91" s="28">
        <v>37957.08</v>
      </c>
      <c r="F91" s="28">
        <v>22.121001981310744</v>
      </c>
      <c r="G91" s="28">
        <v>2</v>
      </c>
      <c r="H91" s="28" t="s">
        <v>311</v>
      </c>
      <c r="I91" s="15" t="str">
        <f t="shared" si="0"/>
        <v>kommunale Mittel</v>
      </c>
    </row>
    <row r="92" spans="1:10" x14ac:dyDescent="0.25">
      <c r="A92" s="27" t="s">
        <v>236</v>
      </c>
      <c r="B92" s="28">
        <v>155073</v>
      </c>
      <c r="C92" s="28">
        <v>1</v>
      </c>
      <c r="D92" s="28" t="s">
        <v>382</v>
      </c>
      <c r="E92" s="28">
        <v>0</v>
      </c>
      <c r="F92" s="28">
        <v>0</v>
      </c>
      <c r="G92" s="28">
        <v>3</v>
      </c>
      <c r="H92" s="28" t="s">
        <v>312</v>
      </c>
      <c r="I92" s="15" t="str">
        <f t="shared" si="0"/>
        <v>sonstige Drittmittel</v>
      </c>
    </row>
    <row r="93" spans="1:10" x14ac:dyDescent="0.25">
      <c r="A93" s="27" t="s">
        <v>310</v>
      </c>
      <c r="B93" s="28"/>
      <c r="C93" s="28"/>
      <c r="D93" s="28"/>
      <c r="E93" s="28"/>
      <c r="F93" s="28"/>
      <c r="G93" s="28"/>
      <c r="H93" s="28"/>
      <c r="I93" s="15">
        <f t="shared" si="0"/>
        <v>0</v>
      </c>
    </row>
    <row r="94" spans="1:10" x14ac:dyDescent="0.25">
      <c r="A94" s="27" t="s">
        <v>311</v>
      </c>
      <c r="B94" s="28"/>
      <c r="C94" s="28"/>
      <c r="D94" s="28"/>
      <c r="E94" s="28"/>
      <c r="F94" s="28"/>
      <c r="G94" s="28"/>
      <c r="H94" s="28"/>
      <c r="I94" s="15">
        <f t="shared" si="0"/>
        <v>0</v>
      </c>
    </row>
    <row r="95" spans="1:10" x14ac:dyDescent="0.25">
      <c r="A95" s="27" t="s">
        <v>239</v>
      </c>
      <c r="B95" s="28"/>
      <c r="C95" s="28"/>
      <c r="D95" s="28"/>
      <c r="E95" s="28"/>
      <c r="F95" s="28"/>
      <c r="G95" s="28"/>
      <c r="H95" s="28"/>
      <c r="I95" s="15">
        <f t="shared" si="0"/>
        <v>0</v>
      </c>
    </row>
    <row r="96" spans="1:10" x14ac:dyDescent="0.25">
      <c r="A96" s="27" t="s">
        <v>312</v>
      </c>
      <c r="B96" s="28"/>
      <c r="C96" s="28"/>
      <c r="D96" s="28"/>
      <c r="E96" s="28"/>
      <c r="F96" s="28"/>
      <c r="G96" s="28"/>
      <c r="H96" s="28"/>
      <c r="I96" s="15">
        <f t="shared" si="0"/>
        <v>0</v>
      </c>
    </row>
    <row r="97" spans="1:13" x14ac:dyDescent="0.25">
      <c r="A97" s="27" t="s">
        <v>313</v>
      </c>
      <c r="B97" s="28"/>
      <c r="C97" s="28"/>
      <c r="D97" s="28"/>
      <c r="E97" s="28"/>
      <c r="F97" s="28"/>
      <c r="G97" s="28"/>
      <c r="H97" s="28"/>
      <c r="I97" s="15">
        <f t="shared" si="0"/>
        <v>0</v>
      </c>
    </row>
    <row r="98" spans="1:13" x14ac:dyDescent="0.25">
      <c r="A98" s="27" t="s">
        <v>314</v>
      </c>
      <c r="B98" s="28"/>
      <c r="C98" s="28"/>
      <c r="D98" s="28"/>
      <c r="E98" s="28"/>
      <c r="F98" s="28"/>
      <c r="G98" s="28"/>
      <c r="H98" s="28"/>
      <c r="I98" s="15">
        <f t="shared" si="0"/>
        <v>0</v>
      </c>
    </row>
    <row r="99" spans="1:13" x14ac:dyDescent="0.25">
      <c r="A99" s="27" t="s">
        <v>315</v>
      </c>
      <c r="B99" s="28"/>
      <c r="C99" s="28"/>
      <c r="D99" s="28"/>
      <c r="E99" s="28"/>
      <c r="F99" s="28"/>
      <c r="G99" s="28"/>
      <c r="H99" s="28"/>
      <c r="I99" s="15">
        <f t="shared" si="0"/>
        <v>0</v>
      </c>
    </row>
    <row r="100" spans="1:13" x14ac:dyDescent="0.25">
      <c r="A100" s="27" t="s">
        <v>316</v>
      </c>
      <c r="B100" s="28"/>
      <c r="C100" s="28"/>
      <c r="D100" s="28"/>
      <c r="E100" s="28"/>
      <c r="F100" s="28"/>
      <c r="G100" s="28"/>
      <c r="H100" s="28"/>
      <c r="I100" s="15">
        <f t="shared" si="0"/>
        <v>0</v>
      </c>
    </row>
    <row r="101" spans="1:13" x14ac:dyDescent="0.25">
      <c r="A101" s="27" t="s">
        <v>317</v>
      </c>
      <c r="B101" s="28"/>
      <c r="C101" s="28"/>
      <c r="D101" s="28"/>
      <c r="E101" s="28"/>
      <c r="F101" s="28"/>
      <c r="G101" s="28"/>
      <c r="H101" s="28"/>
      <c r="I101" s="15">
        <f t="shared" si="0"/>
        <v>0</v>
      </c>
    </row>
    <row r="102" spans="1:13" x14ac:dyDescent="0.25">
      <c r="A102" s="27" t="s">
        <v>318</v>
      </c>
      <c r="B102" s="28"/>
      <c r="C102" s="28"/>
      <c r="D102" s="28"/>
      <c r="E102" s="28"/>
      <c r="F102" s="28"/>
      <c r="G102" s="28"/>
      <c r="H102" s="28"/>
      <c r="I102" s="15">
        <f t="shared" si="0"/>
        <v>0</v>
      </c>
    </row>
    <row r="103" spans="1:13" x14ac:dyDescent="0.25">
      <c r="A103" s="27" t="s">
        <v>319</v>
      </c>
      <c r="B103" s="28"/>
      <c r="C103" s="28"/>
      <c r="D103" s="28"/>
      <c r="E103" s="28"/>
      <c r="F103" s="28"/>
      <c r="G103" s="28"/>
      <c r="H103" s="28"/>
      <c r="I103" s="15">
        <f t="shared" si="0"/>
        <v>0</v>
      </c>
    </row>
    <row r="104" spans="1:13" x14ac:dyDescent="0.25">
      <c r="A104" s="27" t="s">
        <v>238</v>
      </c>
      <c r="B104" s="28"/>
      <c r="C104" s="28"/>
      <c r="D104" s="28"/>
      <c r="E104" s="28"/>
      <c r="F104" s="28"/>
      <c r="G104" s="28"/>
      <c r="H104" s="28"/>
      <c r="I104" s="15">
        <f t="shared" si="0"/>
        <v>0</v>
      </c>
    </row>
    <row r="105" spans="1:13" x14ac:dyDescent="0.25">
      <c r="A105" s="27" t="s">
        <v>237</v>
      </c>
      <c r="B105" s="28"/>
      <c r="C105" s="28"/>
      <c r="D105" s="28"/>
      <c r="E105" s="28"/>
      <c r="F105" s="28"/>
      <c r="G105" s="28"/>
      <c r="H105" s="28"/>
      <c r="I105" s="15">
        <f t="shared" si="0"/>
        <v>0</v>
      </c>
    </row>
    <row r="106" spans="1:13" x14ac:dyDescent="0.25">
      <c r="A106" s="27" t="s">
        <v>320</v>
      </c>
      <c r="B106" s="28"/>
      <c r="C106" s="28"/>
      <c r="D106" s="28"/>
      <c r="E106" s="28"/>
      <c r="F106" s="28"/>
      <c r="G106" s="28"/>
      <c r="H106" s="28"/>
      <c r="I106" s="15">
        <f t="shared" si="0"/>
        <v>0</v>
      </c>
    </row>
    <row r="107" spans="1:13" x14ac:dyDescent="0.25">
      <c r="A107" s="27" t="s">
        <v>321</v>
      </c>
      <c r="B107" s="28"/>
      <c r="C107" s="28"/>
      <c r="D107" s="28"/>
      <c r="E107" s="28"/>
      <c r="F107" s="28"/>
      <c r="G107" s="28"/>
      <c r="H107" s="28"/>
      <c r="I107" s="15">
        <f t="shared" si="0"/>
        <v>0</v>
      </c>
    </row>
    <row r="108" spans="1:13" x14ac:dyDescent="0.25">
      <c r="A108" s="27" t="s">
        <v>322</v>
      </c>
      <c r="B108" s="28"/>
      <c r="C108" s="28"/>
      <c r="D108" s="28"/>
      <c r="E108" s="28"/>
      <c r="F108" s="28"/>
      <c r="G108" s="28"/>
      <c r="H108" s="28"/>
      <c r="I108" s="15">
        <f t="shared" si="0"/>
        <v>0</v>
      </c>
    </row>
    <row r="109" spans="1:13" x14ac:dyDescent="0.25">
      <c r="A109" s="27" t="s">
        <v>323</v>
      </c>
      <c r="B109" s="28"/>
      <c r="C109" s="28"/>
      <c r="D109" s="28"/>
      <c r="E109" s="28"/>
      <c r="F109" s="28"/>
      <c r="G109" s="28"/>
      <c r="H109" s="28"/>
      <c r="I109" s="15">
        <f t="shared" si="0"/>
        <v>0</v>
      </c>
    </row>
    <row r="111" spans="1:13" ht="14.5" x14ac:dyDescent="0.35">
      <c r="B111" s="32" t="s">
        <v>41</v>
      </c>
      <c r="C111" s="32" t="s">
        <v>324</v>
      </c>
      <c r="D111" s="32" t="s">
        <v>274</v>
      </c>
      <c r="E111" s="32" t="s">
        <v>275</v>
      </c>
      <c r="F111" s="32" t="s">
        <v>325</v>
      </c>
      <c r="G111" s="32" t="s">
        <v>326</v>
      </c>
      <c r="H111" s="32" t="s">
        <v>277</v>
      </c>
      <c r="I111" s="32" t="s">
        <v>327</v>
      </c>
      <c r="J111" s="32" t="s">
        <v>328</v>
      </c>
      <c r="K111" s="32" t="s">
        <v>329</v>
      </c>
      <c r="L111" s="32" t="s">
        <v>330</v>
      </c>
      <c r="M111" s="32" t="s">
        <v>331</v>
      </c>
    </row>
    <row r="112" spans="1:13" x14ac:dyDescent="0.25">
      <c r="A112" s="16" t="s">
        <v>189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7" spans="1:12" x14ac:dyDescent="0.25">
      <c r="A117" s="166" t="s">
        <v>492</v>
      </c>
      <c r="B117" s="166" t="s">
        <v>493</v>
      </c>
      <c r="C117" s="167"/>
      <c r="D117" s="335" t="s">
        <v>495</v>
      </c>
      <c r="E117" s="335"/>
      <c r="F117" s="335"/>
      <c r="G117" s="335"/>
      <c r="H117" s="335"/>
      <c r="I117" s="335"/>
      <c r="J117" s="335"/>
      <c r="K117" s="335"/>
      <c r="L117" s="335"/>
    </row>
    <row r="118" spans="1:12" ht="59.25" customHeight="1" x14ac:dyDescent="0.25">
      <c r="A118" s="168">
        <v>44728</v>
      </c>
      <c r="B118" s="334" t="s">
        <v>494</v>
      </c>
      <c r="C118" s="334"/>
      <c r="D118" s="334" t="s">
        <v>498</v>
      </c>
      <c r="E118" s="334"/>
      <c r="F118" s="334"/>
      <c r="G118" s="334"/>
      <c r="H118" s="334"/>
      <c r="I118" s="334"/>
      <c r="J118" s="334"/>
      <c r="K118" s="334"/>
      <c r="L118" s="334"/>
    </row>
    <row r="119" spans="1:12" ht="27" customHeight="1" x14ac:dyDescent="0.25">
      <c r="A119" s="168"/>
      <c r="B119" s="334" t="s">
        <v>496</v>
      </c>
      <c r="C119" s="334"/>
      <c r="D119" s="334" t="s">
        <v>497</v>
      </c>
      <c r="E119" s="334"/>
      <c r="F119" s="334"/>
      <c r="G119" s="334"/>
      <c r="H119" s="334"/>
      <c r="I119" s="334"/>
      <c r="J119" s="334"/>
      <c r="K119" s="334"/>
      <c r="L119" s="334"/>
    </row>
    <row r="120" spans="1:12" ht="28.5" customHeight="1" x14ac:dyDescent="0.25">
      <c r="A120" s="168">
        <v>44729</v>
      </c>
      <c r="B120" s="334" t="s">
        <v>499</v>
      </c>
      <c r="C120" s="334"/>
      <c r="D120" s="334" t="s">
        <v>500</v>
      </c>
      <c r="E120" s="334"/>
      <c r="F120" s="334"/>
      <c r="G120" s="334"/>
      <c r="H120" s="334"/>
      <c r="I120" s="334"/>
      <c r="J120" s="334"/>
      <c r="K120" s="334"/>
      <c r="L120" s="334"/>
    </row>
    <row r="121" spans="1:12" ht="66" customHeight="1" x14ac:dyDescent="0.25">
      <c r="A121" s="168">
        <v>44832</v>
      </c>
      <c r="B121" s="334" t="s">
        <v>501</v>
      </c>
      <c r="C121" s="334"/>
      <c r="D121" s="334" t="s">
        <v>502</v>
      </c>
      <c r="E121" s="334"/>
      <c r="F121" s="334"/>
      <c r="G121" s="334"/>
      <c r="H121" s="334"/>
      <c r="I121" s="334"/>
      <c r="J121" s="334"/>
      <c r="K121" s="334"/>
      <c r="L121" s="334"/>
    </row>
    <row r="122" spans="1:12" x14ac:dyDescent="0.25">
      <c r="A122" s="168">
        <v>44833</v>
      </c>
      <c r="B122" s="334" t="s">
        <v>503</v>
      </c>
      <c r="C122" s="334"/>
      <c r="D122" s="334" t="s">
        <v>504</v>
      </c>
      <c r="E122" s="334"/>
      <c r="F122" s="334"/>
      <c r="G122" s="334"/>
      <c r="H122" s="334"/>
      <c r="I122" s="334"/>
      <c r="J122" s="334"/>
      <c r="K122" s="334"/>
      <c r="L122" s="334"/>
    </row>
    <row r="123" spans="1:12" x14ac:dyDescent="0.25">
      <c r="A123" s="168">
        <v>44859</v>
      </c>
      <c r="B123" s="334" t="s">
        <v>505</v>
      </c>
      <c r="C123" s="334"/>
      <c r="D123" s="334" t="s">
        <v>506</v>
      </c>
      <c r="E123" s="334"/>
      <c r="F123" s="334"/>
      <c r="G123" s="334"/>
      <c r="H123" s="334"/>
      <c r="I123" s="334"/>
      <c r="J123" s="334"/>
      <c r="K123" s="334"/>
      <c r="L123" s="334"/>
    </row>
    <row r="124" spans="1:12" x14ac:dyDescent="0.25">
      <c r="A124" s="168">
        <v>44890</v>
      </c>
      <c r="B124" s="334" t="s">
        <v>507</v>
      </c>
      <c r="C124" s="334"/>
      <c r="D124" s="334" t="s">
        <v>508</v>
      </c>
      <c r="E124" s="334"/>
      <c r="F124" s="334"/>
      <c r="G124" s="334"/>
      <c r="H124" s="334"/>
      <c r="I124" s="334"/>
      <c r="J124" s="334"/>
      <c r="K124" s="334"/>
      <c r="L124" s="334"/>
    </row>
    <row r="125" spans="1:12" x14ac:dyDescent="0.25">
      <c r="A125" s="168">
        <v>44893</v>
      </c>
      <c r="B125" s="334" t="s">
        <v>509</v>
      </c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</row>
    <row r="126" spans="1:12" x14ac:dyDescent="0.25">
      <c r="A126" s="168">
        <v>44895</v>
      </c>
      <c r="B126" s="334" t="s">
        <v>510</v>
      </c>
      <c r="C126" s="334"/>
      <c r="D126" s="334" t="s">
        <v>511</v>
      </c>
      <c r="E126" s="334"/>
      <c r="F126" s="334"/>
      <c r="G126" s="334"/>
      <c r="H126" s="334"/>
      <c r="I126" s="334"/>
      <c r="J126" s="334"/>
      <c r="K126" s="334"/>
      <c r="L126" s="334"/>
    </row>
    <row r="127" spans="1:12" x14ac:dyDescent="0.25">
      <c r="A127" s="168">
        <v>44932</v>
      </c>
      <c r="B127" s="334" t="s">
        <v>512</v>
      </c>
      <c r="C127" s="334"/>
      <c r="D127" s="334" t="s">
        <v>513</v>
      </c>
      <c r="E127" s="334"/>
      <c r="F127" s="334"/>
      <c r="G127" s="334"/>
      <c r="H127" s="334"/>
      <c r="I127" s="334"/>
      <c r="J127" s="334"/>
      <c r="K127" s="334"/>
      <c r="L127" s="334"/>
    </row>
    <row r="128" spans="1:12" x14ac:dyDescent="0.25">
      <c r="A128" s="168">
        <v>45028</v>
      </c>
      <c r="B128" s="334" t="s">
        <v>514</v>
      </c>
      <c r="C128" s="334"/>
      <c r="D128" s="334" t="s">
        <v>515</v>
      </c>
      <c r="E128" s="334"/>
      <c r="F128" s="334"/>
      <c r="G128" s="334"/>
      <c r="H128" s="334"/>
      <c r="I128" s="334"/>
      <c r="J128" s="334"/>
      <c r="K128" s="334"/>
      <c r="L128" s="334"/>
    </row>
    <row r="129" spans="1:12" x14ac:dyDescent="0.25">
      <c r="A129" s="168">
        <v>45036</v>
      </c>
      <c r="B129" s="334" t="s">
        <v>510</v>
      </c>
      <c r="C129" s="334"/>
      <c r="D129" s="334" t="s">
        <v>516</v>
      </c>
      <c r="E129" s="334"/>
      <c r="F129" s="334"/>
      <c r="G129" s="334"/>
      <c r="H129" s="334"/>
      <c r="I129" s="334"/>
      <c r="J129" s="334"/>
      <c r="K129" s="334"/>
      <c r="L129" s="334"/>
    </row>
    <row r="130" spans="1:12" x14ac:dyDescent="0.25">
      <c r="A130" s="168">
        <v>45042</v>
      </c>
      <c r="B130" s="334" t="s">
        <v>517</v>
      </c>
      <c r="C130" s="334"/>
      <c r="D130" s="334" t="s">
        <v>518</v>
      </c>
      <c r="E130" s="334"/>
      <c r="F130" s="334"/>
      <c r="G130" s="334"/>
      <c r="H130" s="334"/>
      <c r="I130" s="334"/>
      <c r="J130" s="334"/>
      <c r="K130" s="334"/>
      <c r="L130" s="334"/>
    </row>
    <row r="131" spans="1:12" x14ac:dyDescent="0.25">
      <c r="A131" s="168">
        <v>45048</v>
      </c>
      <c r="B131" s="334" t="s">
        <v>517</v>
      </c>
      <c r="C131" s="334"/>
      <c r="D131" s="334" t="s">
        <v>519</v>
      </c>
      <c r="E131" s="334"/>
      <c r="F131" s="334"/>
      <c r="G131" s="334"/>
      <c r="H131" s="334"/>
      <c r="I131" s="334"/>
      <c r="J131" s="334"/>
      <c r="K131" s="334"/>
      <c r="L131" s="334"/>
    </row>
    <row r="132" spans="1:12" x14ac:dyDescent="0.25">
      <c r="A132" s="168">
        <v>45118</v>
      </c>
      <c r="B132" s="334" t="s">
        <v>517</v>
      </c>
      <c r="C132" s="334"/>
      <c r="D132" s="334" t="s">
        <v>520</v>
      </c>
      <c r="E132" s="334"/>
      <c r="F132" s="334"/>
      <c r="G132" s="334"/>
      <c r="H132" s="334"/>
      <c r="I132" s="334"/>
      <c r="J132" s="334"/>
      <c r="K132" s="334"/>
      <c r="L132" s="334"/>
    </row>
    <row r="133" spans="1:12" x14ac:dyDescent="0.25">
      <c r="A133" s="168">
        <v>45247</v>
      </c>
      <c r="B133" s="334" t="s">
        <v>505</v>
      </c>
      <c r="C133" s="334"/>
      <c r="D133" s="334" t="s">
        <v>521</v>
      </c>
      <c r="E133" s="334"/>
      <c r="F133" s="334"/>
      <c r="G133" s="334"/>
      <c r="H133" s="334"/>
      <c r="I133" s="334"/>
      <c r="J133" s="334"/>
      <c r="K133" s="334"/>
      <c r="L133" s="334"/>
    </row>
    <row r="134" spans="1:12" x14ac:dyDescent="0.25">
      <c r="A134" s="168">
        <v>45133</v>
      </c>
      <c r="B134" s="334" t="s">
        <v>517</v>
      </c>
      <c r="C134" s="334"/>
      <c r="D134" s="334" t="s">
        <v>522</v>
      </c>
      <c r="E134" s="334"/>
      <c r="F134" s="334"/>
      <c r="G134" s="334"/>
      <c r="H134" s="334"/>
      <c r="I134" s="334"/>
      <c r="J134" s="334"/>
      <c r="K134" s="334"/>
      <c r="L134" s="334"/>
    </row>
    <row r="135" spans="1:12" x14ac:dyDescent="0.25">
      <c r="A135" s="168">
        <v>45135</v>
      </c>
      <c r="B135" s="334" t="s">
        <v>428</v>
      </c>
      <c r="C135" s="334"/>
      <c r="D135" s="334" t="s">
        <v>523</v>
      </c>
      <c r="E135" s="334"/>
      <c r="F135" s="334"/>
      <c r="G135" s="334"/>
      <c r="H135" s="334"/>
      <c r="I135" s="334"/>
      <c r="J135" s="334"/>
      <c r="K135" s="334"/>
      <c r="L135" s="334"/>
    </row>
    <row r="136" spans="1:12" x14ac:dyDescent="0.25">
      <c r="A136" s="168">
        <v>45170</v>
      </c>
      <c r="B136" s="334" t="s">
        <v>510</v>
      </c>
      <c r="C136" s="334"/>
      <c r="D136" s="334" t="s">
        <v>524</v>
      </c>
      <c r="E136" s="334"/>
      <c r="F136" s="334"/>
      <c r="G136" s="334"/>
      <c r="H136" s="334"/>
      <c r="I136" s="334"/>
      <c r="J136" s="334"/>
      <c r="K136" s="334"/>
      <c r="L136" s="334"/>
    </row>
    <row r="137" spans="1:12" x14ac:dyDescent="0.25">
      <c r="A137" s="168">
        <v>45208</v>
      </c>
      <c r="B137" s="334"/>
      <c r="C137" s="334"/>
      <c r="D137" s="334" t="s">
        <v>525</v>
      </c>
      <c r="E137" s="334"/>
      <c r="F137" s="334"/>
      <c r="G137" s="334"/>
      <c r="H137" s="334"/>
      <c r="I137" s="334"/>
      <c r="J137" s="334"/>
      <c r="K137" s="334"/>
      <c r="L137" s="334"/>
    </row>
    <row r="138" spans="1:12" x14ac:dyDescent="0.25">
      <c r="A138" s="168">
        <v>45301</v>
      </c>
      <c r="B138" s="334" t="s">
        <v>505</v>
      </c>
      <c r="C138" s="334"/>
      <c r="D138" s="334" t="s">
        <v>526</v>
      </c>
      <c r="E138" s="334"/>
      <c r="F138" s="334"/>
      <c r="G138" s="334"/>
      <c r="H138" s="334"/>
      <c r="I138" s="334"/>
      <c r="J138" s="334"/>
      <c r="K138" s="334"/>
      <c r="L138" s="334"/>
    </row>
    <row r="139" spans="1:12" x14ac:dyDescent="0.25">
      <c r="A139" s="168">
        <v>45482</v>
      </c>
      <c r="B139" s="334" t="s">
        <v>527</v>
      </c>
      <c r="C139" s="334"/>
      <c r="D139" s="334" t="s">
        <v>528</v>
      </c>
      <c r="E139" s="334"/>
      <c r="F139" s="334"/>
      <c r="G139" s="334"/>
      <c r="H139" s="334"/>
      <c r="I139" s="334"/>
      <c r="J139" s="334"/>
      <c r="K139" s="334"/>
      <c r="L139" s="334"/>
    </row>
    <row r="140" spans="1:12" x14ac:dyDescent="0.25">
      <c r="A140" s="168">
        <v>45497</v>
      </c>
      <c r="B140" s="334" t="s">
        <v>510</v>
      </c>
      <c r="C140" s="334"/>
      <c r="D140" s="334" t="s">
        <v>529</v>
      </c>
      <c r="E140" s="334"/>
      <c r="F140" s="334"/>
      <c r="G140" s="334"/>
      <c r="H140" s="334"/>
      <c r="I140" s="334"/>
      <c r="J140" s="334"/>
      <c r="K140" s="334"/>
      <c r="L140" s="334"/>
    </row>
    <row r="141" spans="1:12" x14ac:dyDescent="0.25">
      <c r="A141" s="168"/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</row>
    <row r="142" spans="1:12" x14ac:dyDescent="0.25">
      <c r="A142" s="168"/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</row>
    <row r="143" spans="1:12" x14ac:dyDescent="0.25">
      <c r="A143" s="168"/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</row>
    <row r="144" spans="1:12" x14ac:dyDescent="0.25">
      <c r="A144" s="168"/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</row>
    <row r="145" spans="1:12" x14ac:dyDescent="0.25">
      <c r="A145" s="168"/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</row>
    <row r="146" spans="1:12" x14ac:dyDescent="0.25">
      <c r="A146" s="168"/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</row>
    <row r="147" spans="1:12" x14ac:dyDescent="0.25">
      <c r="A147" s="168"/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</row>
    <row r="148" spans="1:12" x14ac:dyDescent="0.25">
      <c r="A148" s="168"/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</row>
    <row r="149" spans="1:12" x14ac:dyDescent="0.25">
      <c r="A149" s="168"/>
    </row>
  </sheetData>
  <sheetProtection sort="0" autoFilter="0"/>
  <mergeCells count="63">
    <mergeCell ref="D145:L145"/>
    <mergeCell ref="D138:L138"/>
    <mergeCell ref="D139:L139"/>
    <mergeCell ref="D146:L146"/>
    <mergeCell ref="D148:L148"/>
    <mergeCell ref="D140:L140"/>
    <mergeCell ref="D141:L141"/>
    <mergeCell ref="D142:L142"/>
    <mergeCell ref="D143:L143"/>
    <mergeCell ref="D147:L147"/>
    <mergeCell ref="D128:L128"/>
    <mergeCell ref="D129:L129"/>
    <mergeCell ref="D130:L130"/>
    <mergeCell ref="D131:L131"/>
    <mergeCell ref="D144:L144"/>
    <mergeCell ref="D132:L132"/>
    <mergeCell ref="D133:L133"/>
    <mergeCell ref="D134:L134"/>
    <mergeCell ref="D135:L135"/>
    <mergeCell ref="D136:L136"/>
    <mergeCell ref="D137:L137"/>
    <mergeCell ref="B122:C122"/>
    <mergeCell ref="B123:C123"/>
    <mergeCell ref="B124:C124"/>
    <mergeCell ref="B125:C125"/>
    <mergeCell ref="D126:L126"/>
    <mergeCell ref="D125:L125"/>
    <mergeCell ref="D127:L127"/>
    <mergeCell ref="B132:C132"/>
    <mergeCell ref="B133:C133"/>
    <mergeCell ref="B134:C134"/>
    <mergeCell ref="D117:L117"/>
    <mergeCell ref="B119:C119"/>
    <mergeCell ref="D119:L119"/>
    <mergeCell ref="D120:L120"/>
    <mergeCell ref="D121:L121"/>
    <mergeCell ref="B118:C118"/>
    <mergeCell ref="B120:C120"/>
    <mergeCell ref="B121:C121"/>
    <mergeCell ref="D118:L118"/>
    <mergeCell ref="D122:L122"/>
    <mergeCell ref="D123:L123"/>
    <mergeCell ref="D124:L124"/>
    <mergeCell ref="B144:C144"/>
    <mergeCell ref="B145:C145"/>
    <mergeCell ref="B146:C146"/>
    <mergeCell ref="B147:C147"/>
    <mergeCell ref="B148:C148"/>
    <mergeCell ref="B143:C143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38:C138"/>
    <mergeCell ref="B139:C139"/>
    <mergeCell ref="B140:C140"/>
    <mergeCell ref="B141:C141"/>
    <mergeCell ref="B142:C14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E448"/>
  <sheetViews>
    <sheetView topLeftCell="A215" workbookViewId="0">
      <selection activeCell="C5" sqref="C5"/>
    </sheetView>
  </sheetViews>
  <sheetFormatPr baseColWidth="10" defaultColWidth="11.453125" defaultRowHeight="12.5" x14ac:dyDescent="0.25"/>
  <cols>
    <col min="1" max="1" width="10.7265625" style="15" customWidth="1"/>
    <col min="2" max="2" width="22.81640625" style="15" customWidth="1"/>
    <col min="3" max="3" width="11.453125" style="15"/>
    <col min="4" max="4" width="14.54296875" style="15" bestFit="1" customWidth="1"/>
    <col min="5" max="16384" width="11.453125" style="15"/>
  </cols>
  <sheetData>
    <row r="1" spans="1:5" ht="14.5" x14ac:dyDescent="0.35">
      <c r="A1" s="128" t="s">
        <v>39</v>
      </c>
      <c r="B1" s="127"/>
      <c r="C1" s="127"/>
      <c r="D1" s="127"/>
      <c r="E1" s="127"/>
    </row>
    <row r="2" spans="1:5" ht="14.5" x14ac:dyDescent="0.35">
      <c r="A2" s="128" t="s">
        <v>40</v>
      </c>
      <c r="B2" s="128" t="s">
        <v>41</v>
      </c>
      <c r="C2" s="128" t="s">
        <v>42</v>
      </c>
      <c r="D2" s="128" t="s">
        <v>43</v>
      </c>
      <c r="E2" s="128" t="s">
        <v>44</v>
      </c>
    </row>
    <row r="3" spans="1:5" ht="14.5" x14ac:dyDescent="0.35">
      <c r="A3" s="128" t="s">
        <v>45</v>
      </c>
      <c r="B3" s="128" t="s">
        <v>45</v>
      </c>
      <c r="C3" s="127"/>
      <c r="D3" s="127"/>
      <c r="E3" s="127"/>
    </row>
    <row r="4" spans="1:5" ht="14.5" x14ac:dyDescent="0.35">
      <c r="A4" s="128" t="s">
        <v>45</v>
      </c>
      <c r="B4" s="129" t="s">
        <v>423</v>
      </c>
      <c r="C4" s="127"/>
      <c r="D4" s="127"/>
      <c r="E4" s="127"/>
    </row>
    <row r="5" spans="1:5" ht="14.5" x14ac:dyDescent="0.35">
      <c r="A5" s="128" t="s">
        <v>45</v>
      </c>
      <c r="B5" s="128" t="s">
        <v>46</v>
      </c>
      <c r="C5" s="127"/>
      <c r="D5" s="127"/>
      <c r="E5" s="127"/>
    </row>
    <row r="6" spans="1:5" ht="14.5" x14ac:dyDescent="0.35">
      <c r="A6" s="128" t="s">
        <v>45</v>
      </c>
      <c r="B6" s="128" t="s">
        <v>47</v>
      </c>
      <c r="C6" s="127"/>
      <c r="D6" s="127"/>
      <c r="E6" s="127"/>
    </row>
    <row r="7" spans="1:5" ht="14.5" x14ac:dyDescent="0.35">
      <c r="A7" s="128" t="s">
        <v>45</v>
      </c>
      <c r="B7" s="128" t="s">
        <v>48</v>
      </c>
      <c r="C7" s="127"/>
      <c r="D7" s="127"/>
      <c r="E7" s="127"/>
    </row>
    <row r="8" spans="1:5" ht="14.5" x14ac:dyDescent="0.35">
      <c r="A8" s="128" t="s">
        <v>45</v>
      </c>
      <c r="B8" s="128" t="s">
        <v>49</v>
      </c>
      <c r="C8" s="127"/>
      <c r="D8" s="127"/>
      <c r="E8" s="127"/>
    </row>
    <row r="9" spans="1:5" ht="14.5" x14ac:dyDescent="0.35">
      <c r="A9" s="128" t="s">
        <v>45</v>
      </c>
      <c r="B9" s="128" t="s">
        <v>50</v>
      </c>
      <c r="C9" s="127"/>
      <c r="D9" s="127"/>
      <c r="E9" s="127"/>
    </row>
    <row r="10" spans="1:5" ht="14.5" x14ac:dyDescent="0.35">
      <c r="A10" s="128" t="s">
        <v>51</v>
      </c>
      <c r="B10" s="128" t="s">
        <v>52</v>
      </c>
      <c r="C10" s="127"/>
      <c r="D10" s="127"/>
      <c r="E10" s="127"/>
    </row>
    <row r="11" spans="1:5" ht="14.5" x14ac:dyDescent="0.35">
      <c r="A11" s="128" t="s">
        <v>39</v>
      </c>
      <c r="B11" s="127"/>
      <c r="C11" s="127"/>
      <c r="D11" s="127"/>
      <c r="E11" s="127"/>
    </row>
    <row r="12" spans="1:5" ht="14.5" x14ac:dyDescent="0.35">
      <c r="A12" s="129" t="s">
        <v>40</v>
      </c>
      <c r="B12" s="128" t="s">
        <v>53</v>
      </c>
      <c r="C12" s="128" t="s">
        <v>42</v>
      </c>
      <c r="D12" s="128" t="s">
        <v>43</v>
      </c>
      <c r="E12" s="128" t="s">
        <v>54</v>
      </c>
    </row>
    <row r="13" spans="1:5" ht="14.5" x14ac:dyDescent="0.35">
      <c r="A13" s="128" t="s">
        <v>45</v>
      </c>
      <c r="B13" s="128" t="s">
        <v>45</v>
      </c>
      <c r="C13" s="127"/>
      <c r="D13" s="127"/>
      <c r="E13" s="127"/>
    </row>
    <row r="14" spans="1:5" ht="14.5" x14ac:dyDescent="0.35">
      <c r="A14" s="128" t="s">
        <v>45</v>
      </c>
      <c r="B14" s="130" t="s">
        <v>367</v>
      </c>
      <c r="C14" s="127"/>
      <c r="D14" s="127"/>
      <c r="E14" s="127"/>
    </row>
    <row r="15" spans="1:5" ht="14.5" x14ac:dyDescent="0.35">
      <c r="A15" s="128" t="s">
        <v>45</v>
      </c>
      <c r="B15" s="128" t="s">
        <v>46</v>
      </c>
      <c r="C15" s="127"/>
      <c r="D15" s="127"/>
      <c r="E15" s="127"/>
    </row>
    <row r="16" spans="1:5" ht="14.5" x14ac:dyDescent="0.35">
      <c r="A16" s="128" t="s">
        <v>45</v>
      </c>
      <c r="B16" s="128" t="s">
        <v>55</v>
      </c>
      <c r="C16" s="127"/>
      <c r="D16" s="127"/>
      <c r="E16" s="127"/>
    </row>
    <row r="17" spans="1:5" ht="14.5" x14ac:dyDescent="0.35">
      <c r="A17" s="128" t="s">
        <v>45</v>
      </c>
      <c r="B17" s="128" t="s">
        <v>48</v>
      </c>
      <c r="C17" s="127"/>
      <c r="D17" s="127"/>
      <c r="E17" s="127"/>
    </row>
    <row r="18" spans="1:5" ht="14.5" x14ac:dyDescent="0.35">
      <c r="A18" s="128" t="s">
        <v>45</v>
      </c>
      <c r="B18" s="128" t="s">
        <v>49</v>
      </c>
      <c r="C18" s="127"/>
      <c r="D18" s="127"/>
      <c r="E18" s="127"/>
    </row>
    <row r="19" spans="1:5" ht="14.5" x14ac:dyDescent="0.35">
      <c r="A19" s="128" t="s">
        <v>45</v>
      </c>
      <c r="B19" s="128" t="s">
        <v>50</v>
      </c>
      <c r="C19" s="127"/>
      <c r="D19" s="127"/>
      <c r="E19" s="127"/>
    </row>
    <row r="20" spans="1:5" ht="14.5" x14ac:dyDescent="0.35">
      <c r="A20" s="128" t="s">
        <v>51</v>
      </c>
      <c r="B20" s="128" t="s">
        <v>52</v>
      </c>
      <c r="C20" s="127"/>
      <c r="D20" s="127"/>
      <c r="E20" s="127"/>
    </row>
    <row r="21" spans="1:5" ht="14.5" x14ac:dyDescent="0.35">
      <c r="A21" s="128" t="s">
        <v>39</v>
      </c>
      <c r="B21" s="127"/>
      <c r="C21" s="127"/>
      <c r="D21" s="127"/>
      <c r="E21" s="127"/>
    </row>
    <row r="22" spans="1:5" ht="14.5" x14ac:dyDescent="0.35">
      <c r="A22" s="128" t="s">
        <v>40</v>
      </c>
      <c r="B22" s="128" t="s">
        <v>56</v>
      </c>
      <c r="C22" s="128" t="s">
        <v>42</v>
      </c>
      <c r="D22" s="128" t="s">
        <v>43</v>
      </c>
      <c r="E22" s="128" t="s">
        <v>57</v>
      </c>
    </row>
    <row r="23" spans="1:5" ht="14.5" x14ac:dyDescent="0.35">
      <c r="A23" s="128" t="s">
        <v>45</v>
      </c>
      <c r="B23" s="128" t="s">
        <v>45</v>
      </c>
      <c r="C23" s="127"/>
      <c r="D23" s="127"/>
      <c r="E23" s="127"/>
    </row>
    <row r="24" spans="1:5" ht="14.5" x14ac:dyDescent="0.35">
      <c r="A24" s="128" t="s">
        <v>45</v>
      </c>
      <c r="B24" s="128" t="s">
        <v>58</v>
      </c>
      <c r="C24" s="127"/>
      <c r="D24" s="127"/>
      <c r="E24" s="127"/>
    </row>
    <row r="25" spans="1:5" ht="14.5" x14ac:dyDescent="0.35">
      <c r="A25" s="128" t="s">
        <v>45</v>
      </c>
      <c r="B25" s="128" t="s">
        <v>46</v>
      </c>
      <c r="C25" s="127"/>
      <c r="D25" s="127"/>
      <c r="E25" s="127"/>
    </row>
    <row r="26" spans="1:5" ht="14.5" x14ac:dyDescent="0.35">
      <c r="A26" s="128" t="s">
        <v>45</v>
      </c>
      <c r="B26" s="128" t="s">
        <v>59</v>
      </c>
      <c r="C26" s="127"/>
      <c r="D26" s="127"/>
      <c r="E26" s="127"/>
    </row>
    <row r="27" spans="1:5" ht="14.5" x14ac:dyDescent="0.35">
      <c r="A27" s="128" t="s">
        <v>45</v>
      </c>
      <c r="B27" s="128" t="s">
        <v>48</v>
      </c>
      <c r="C27" s="127"/>
      <c r="D27" s="127"/>
      <c r="E27" s="127"/>
    </row>
    <row r="28" spans="1:5" ht="14.5" x14ac:dyDescent="0.35">
      <c r="A28" s="128" t="s">
        <v>45</v>
      </c>
      <c r="B28" s="128" t="s">
        <v>49</v>
      </c>
      <c r="C28" s="127"/>
      <c r="D28" s="127"/>
      <c r="E28" s="127"/>
    </row>
    <row r="29" spans="1:5" ht="14.5" x14ac:dyDescent="0.35">
      <c r="A29" s="128" t="s">
        <v>45</v>
      </c>
      <c r="B29" s="128" t="s">
        <v>50</v>
      </c>
      <c r="C29" s="127"/>
      <c r="D29" s="127"/>
      <c r="E29" s="127"/>
    </row>
    <row r="30" spans="1:5" ht="14.5" x14ac:dyDescent="0.35">
      <c r="A30" s="128" t="s">
        <v>51</v>
      </c>
      <c r="B30" s="128" t="s">
        <v>52</v>
      </c>
      <c r="C30" s="127"/>
      <c r="D30" s="127"/>
      <c r="E30" s="127"/>
    </row>
    <row r="31" spans="1:5" ht="14.5" x14ac:dyDescent="0.35">
      <c r="A31" s="128" t="s">
        <v>39</v>
      </c>
      <c r="B31" s="127"/>
      <c r="C31" s="127"/>
      <c r="D31" s="127"/>
      <c r="E31" s="127"/>
    </row>
    <row r="32" spans="1:5" ht="14.5" x14ac:dyDescent="0.35">
      <c r="A32" s="128" t="s">
        <v>40</v>
      </c>
      <c r="B32" s="128" t="s">
        <v>60</v>
      </c>
      <c r="C32" s="128" t="s">
        <v>42</v>
      </c>
      <c r="D32" s="128" t="s">
        <v>43</v>
      </c>
      <c r="E32" s="128" t="s">
        <v>61</v>
      </c>
    </row>
    <row r="33" spans="1:5" ht="14.5" x14ac:dyDescent="0.35">
      <c r="A33" s="128" t="s">
        <v>45</v>
      </c>
      <c r="B33" s="128" t="s">
        <v>45</v>
      </c>
      <c r="C33" s="127"/>
      <c r="D33" s="127"/>
      <c r="E33" s="127"/>
    </row>
    <row r="34" spans="1:5" ht="14.5" x14ac:dyDescent="0.35">
      <c r="A34" s="128" t="s">
        <v>45</v>
      </c>
      <c r="B34" s="128" t="s">
        <v>62</v>
      </c>
      <c r="C34" s="127"/>
      <c r="D34" s="127"/>
      <c r="E34" s="127"/>
    </row>
    <row r="35" spans="1:5" ht="14.5" x14ac:dyDescent="0.35">
      <c r="A35" s="128" t="s">
        <v>45</v>
      </c>
      <c r="B35" s="128" t="s">
        <v>46</v>
      </c>
      <c r="C35" s="127"/>
      <c r="D35" s="127"/>
      <c r="E35" s="127"/>
    </row>
    <row r="36" spans="1:5" ht="14.5" x14ac:dyDescent="0.35">
      <c r="A36" s="128" t="s">
        <v>45</v>
      </c>
      <c r="B36" s="128" t="s">
        <v>59</v>
      </c>
      <c r="C36" s="127"/>
      <c r="D36" s="127"/>
      <c r="E36" s="127"/>
    </row>
    <row r="37" spans="1:5" ht="14.5" x14ac:dyDescent="0.35">
      <c r="A37" s="128" t="s">
        <v>45</v>
      </c>
      <c r="B37" s="128" t="s">
        <v>48</v>
      </c>
      <c r="C37" s="127"/>
      <c r="D37" s="127"/>
      <c r="E37" s="127"/>
    </row>
    <row r="38" spans="1:5" ht="14.5" x14ac:dyDescent="0.35">
      <c r="A38" s="128" t="s">
        <v>45</v>
      </c>
      <c r="B38" s="128" t="s">
        <v>49</v>
      </c>
      <c r="C38" s="127"/>
      <c r="D38" s="127"/>
      <c r="E38" s="127"/>
    </row>
    <row r="39" spans="1:5" ht="14.5" x14ac:dyDescent="0.35">
      <c r="A39" s="128" t="s">
        <v>45</v>
      </c>
      <c r="B39" s="128" t="s">
        <v>50</v>
      </c>
      <c r="C39" s="127"/>
      <c r="D39" s="127"/>
      <c r="E39" s="127"/>
    </row>
    <row r="40" spans="1:5" ht="14.5" x14ac:dyDescent="0.35">
      <c r="A40" s="128" t="s">
        <v>51</v>
      </c>
      <c r="B40" s="128" t="s">
        <v>52</v>
      </c>
      <c r="C40" s="127"/>
      <c r="D40" s="127"/>
      <c r="E40" s="127"/>
    </row>
    <row r="41" spans="1:5" ht="14.5" x14ac:dyDescent="0.35">
      <c r="A41" s="128" t="s">
        <v>39</v>
      </c>
      <c r="B41" s="127"/>
      <c r="C41" s="127"/>
      <c r="D41" s="127"/>
      <c r="E41" s="127"/>
    </row>
    <row r="42" spans="1:5" ht="14.5" x14ac:dyDescent="0.35">
      <c r="A42" s="128" t="s">
        <v>40</v>
      </c>
      <c r="B42" s="128" t="s">
        <v>63</v>
      </c>
      <c r="C42" s="128" t="s">
        <v>42</v>
      </c>
      <c r="D42" s="128" t="s">
        <v>43</v>
      </c>
      <c r="E42" s="128" t="s">
        <v>64</v>
      </c>
    </row>
    <row r="43" spans="1:5" ht="14.5" x14ac:dyDescent="0.35">
      <c r="A43" s="128" t="s">
        <v>45</v>
      </c>
      <c r="B43" s="128" t="s">
        <v>45</v>
      </c>
      <c r="C43" s="127"/>
      <c r="D43" s="127"/>
      <c r="E43" s="127"/>
    </row>
    <row r="44" spans="1:5" ht="14.5" x14ac:dyDescent="0.35">
      <c r="A44" s="128" t="s">
        <v>45</v>
      </c>
      <c r="B44" s="128" t="s">
        <v>65</v>
      </c>
      <c r="C44" s="127"/>
      <c r="D44" s="127"/>
      <c r="E44" s="127"/>
    </row>
    <row r="45" spans="1:5" ht="14.5" x14ac:dyDescent="0.35">
      <c r="A45" s="128" t="s">
        <v>45</v>
      </c>
      <c r="B45" s="128" t="s">
        <v>46</v>
      </c>
      <c r="C45" s="127"/>
      <c r="D45" s="127"/>
      <c r="E45" s="127"/>
    </row>
    <row r="46" spans="1:5" ht="14.5" x14ac:dyDescent="0.35">
      <c r="A46" s="128" t="s">
        <v>45</v>
      </c>
      <c r="B46" s="128" t="s">
        <v>66</v>
      </c>
      <c r="C46" s="127"/>
      <c r="D46" s="127"/>
      <c r="E46" s="127"/>
    </row>
    <row r="47" spans="1:5" ht="14.5" x14ac:dyDescent="0.35">
      <c r="A47" s="128" t="s">
        <v>45</v>
      </c>
      <c r="B47" s="128" t="s">
        <v>48</v>
      </c>
      <c r="C47" s="127"/>
      <c r="D47" s="127"/>
      <c r="E47" s="127"/>
    </row>
    <row r="48" spans="1:5" ht="14.5" x14ac:dyDescent="0.35">
      <c r="A48" s="128" t="s">
        <v>45</v>
      </c>
      <c r="B48" s="128" t="s">
        <v>49</v>
      </c>
      <c r="C48" s="127"/>
      <c r="D48" s="127"/>
      <c r="E48" s="127"/>
    </row>
    <row r="49" spans="1:5" ht="14.5" x14ac:dyDescent="0.35">
      <c r="A49" s="128" t="s">
        <v>45</v>
      </c>
      <c r="B49" s="128" t="s">
        <v>67</v>
      </c>
      <c r="C49" s="127"/>
      <c r="D49" s="127"/>
      <c r="E49" s="127"/>
    </row>
    <row r="50" spans="1:5" ht="14.5" x14ac:dyDescent="0.35">
      <c r="A50" s="128" t="s">
        <v>45</v>
      </c>
      <c r="B50" s="128" t="s">
        <v>68</v>
      </c>
      <c r="C50" s="127"/>
      <c r="D50" s="127"/>
      <c r="E50" s="127"/>
    </row>
    <row r="51" spans="1:5" ht="14.5" x14ac:dyDescent="0.35">
      <c r="A51" s="128" t="s">
        <v>51</v>
      </c>
      <c r="B51" s="128" t="s">
        <v>52</v>
      </c>
      <c r="C51" s="127"/>
      <c r="D51" s="127"/>
      <c r="E51" s="127"/>
    </row>
    <row r="52" spans="1:5" ht="14.5" x14ac:dyDescent="0.35">
      <c r="A52" s="128" t="s">
        <v>39</v>
      </c>
      <c r="B52" s="127"/>
      <c r="C52" s="127"/>
      <c r="D52" s="127"/>
      <c r="E52" s="127"/>
    </row>
    <row r="53" spans="1:5" ht="14.5" x14ac:dyDescent="0.35">
      <c r="A53" s="128" t="s">
        <v>40</v>
      </c>
      <c r="B53" s="128" t="s">
        <v>69</v>
      </c>
      <c r="C53" s="128" t="s">
        <v>42</v>
      </c>
      <c r="D53" s="128" t="s">
        <v>43</v>
      </c>
      <c r="E53" s="128" t="s">
        <v>412</v>
      </c>
    </row>
    <row r="54" spans="1:5" ht="14.5" x14ac:dyDescent="0.35">
      <c r="A54" s="128" t="s">
        <v>45</v>
      </c>
      <c r="B54" s="128" t="s">
        <v>408</v>
      </c>
      <c r="C54" s="127"/>
      <c r="D54" s="127"/>
      <c r="E54" s="127"/>
    </row>
    <row r="55" spans="1:5" ht="14.5" x14ac:dyDescent="0.35">
      <c r="A55" s="128" t="s">
        <v>45</v>
      </c>
      <c r="B55" s="128" t="s">
        <v>405</v>
      </c>
      <c r="C55" s="127"/>
      <c r="D55" s="127"/>
      <c r="E55" s="127"/>
    </row>
    <row r="56" spans="1:5" ht="14.5" x14ac:dyDescent="0.35">
      <c r="A56" s="128" t="s">
        <v>45</v>
      </c>
      <c r="B56" s="128" t="s">
        <v>406</v>
      </c>
      <c r="C56" s="127"/>
      <c r="D56" s="127"/>
      <c r="E56" s="127"/>
    </row>
    <row r="57" spans="1:5" ht="14.5" x14ac:dyDescent="0.35">
      <c r="A57" s="128" t="s">
        <v>45</v>
      </c>
      <c r="B57" s="128" t="s">
        <v>407</v>
      </c>
      <c r="C57" s="127"/>
      <c r="D57" s="127"/>
      <c r="E57" s="127"/>
    </row>
    <row r="58" spans="1:5" ht="14.5" x14ac:dyDescent="0.35">
      <c r="A58" s="128" t="s">
        <v>45</v>
      </c>
      <c r="B58" s="128" t="s">
        <v>48</v>
      </c>
      <c r="C58" s="127"/>
      <c r="D58" s="127"/>
      <c r="E58" s="127"/>
    </row>
    <row r="59" spans="1:5" ht="14.5" x14ac:dyDescent="0.35">
      <c r="A59" s="128" t="s">
        <v>45</v>
      </c>
      <c r="B59" s="128" t="s">
        <v>409</v>
      </c>
      <c r="C59" s="127"/>
      <c r="D59" s="127"/>
      <c r="E59" s="127"/>
    </row>
    <row r="60" spans="1:5" ht="14.5" x14ac:dyDescent="0.35">
      <c r="A60" s="128" t="s">
        <v>45</v>
      </c>
      <c r="B60" s="128" t="s">
        <v>410</v>
      </c>
      <c r="C60" s="127"/>
      <c r="D60" s="127"/>
      <c r="E60" s="127"/>
    </row>
    <row r="61" spans="1:5" ht="14.5" x14ac:dyDescent="0.35">
      <c r="A61" s="128" t="s">
        <v>51</v>
      </c>
      <c r="B61" s="128" t="s">
        <v>52</v>
      </c>
      <c r="C61" s="127"/>
      <c r="D61" s="127"/>
      <c r="E61" s="127"/>
    </row>
    <row r="62" spans="1:5" ht="14.5" x14ac:dyDescent="0.35">
      <c r="A62" s="128" t="s">
        <v>39</v>
      </c>
      <c r="B62" s="127"/>
      <c r="C62" s="127"/>
      <c r="D62" s="127"/>
      <c r="E62" s="127"/>
    </row>
    <row r="63" spans="1:5" ht="14.5" x14ac:dyDescent="0.35">
      <c r="A63" s="128" t="s">
        <v>40</v>
      </c>
      <c r="B63" s="128" t="s">
        <v>69</v>
      </c>
      <c r="C63" s="128" t="s">
        <v>42</v>
      </c>
      <c r="D63" s="128" t="s">
        <v>43</v>
      </c>
      <c r="E63" s="128" t="s">
        <v>70</v>
      </c>
    </row>
    <row r="64" spans="1:5" ht="14.5" x14ac:dyDescent="0.35">
      <c r="A64" s="128" t="s">
        <v>45</v>
      </c>
      <c r="B64" s="128" t="s">
        <v>45</v>
      </c>
      <c r="C64" s="127"/>
      <c r="D64" s="127"/>
      <c r="E64" s="127"/>
    </row>
    <row r="65" spans="1:5" ht="14.5" x14ac:dyDescent="0.35">
      <c r="A65" s="128" t="s">
        <v>45</v>
      </c>
      <c r="B65" s="128" t="s">
        <v>71</v>
      </c>
      <c r="C65" s="127"/>
      <c r="D65" s="127"/>
      <c r="E65" s="127"/>
    </row>
    <row r="66" spans="1:5" ht="14.5" x14ac:dyDescent="0.35">
      <c r="A66" s="128" t="s">
        <v>45</v>
      </c>
      <c r="B66" s="128" t="s">
        <v>46</v>
      </c>
      <c r="C66" s="127"/>
      <c r="D66" s="127"/>
      <c r="E66" s="127"/>
    </row>
    <row r="67" spans="1:5" ht="14.5" x14ac:dyDescent="0.35">
      <c r="A67" s="128" t="s">
        <v>45</v>
      </c>
      <c r="B67" s="128" t="s">
        <v>47</v>
      </c>
      <c r="C67" s="127"/>
      <c r="D67" s="127"/>
      <c r="E67" s="127"/>
    </row>
    <row r="68" spans="1:5" ht="14.5" x14ac:dyDescent="0.35">
      <c r="A68" s="128" t="s">
        <v>45</v>
      </c>
      <c r="B68" s="128" t="s">
        <v>48</v>
      </c>
      <c r="C68" s="127"/>
      <c r="D68" s="127"/>
      <c r="E68" s="127"/>
    </row>
    <row r="69" spans="1:5" ht="14.5" x14ac:dyDescent="0.35">
      <c r="A69" s="128" t="s">
        <v>45</v>
      </c>
      <c r="B69" s="128" t="s">
        <v>49</v>
      </c>
      <c r="C69" s="127"/>
      <c r="D69" s="127"/>
      <c r="E69" s="127"/>
    </row>
    <row r="70" spans="1:5" ht="14.5" x14ac:dyDescent="0.35">
      <c r="A70" s="128" t="s">
        <v>45</v>
      </c>
      <c r="B70" s="128" t="s">
        <v>50</v>
      </c>
      <c r="C70" s="127"/>
      <c r="D70" s="127"/>
      <c r="E70" s="127"/>
    </row>
    <row r="71" spans="1:5" ht="14.5" x14ac:dyDescent="0.35">
      <c r="A71" s="128" t="s">
        <v>51</v>
      </c>
      <c r="B71" s="128" t="s">
        <v>52</v>
      </c>
      <c r="C71" s="127"/>
      <c r="D71" s="127"/>
      <c r="E71" s="127"/>
    </row>
    <row r="72" spans="1:5" ht="14.5" x14ac:dyDescent="0.35">
      <c r="A72" s="128" t="s">
        <v>39</v>
      </c>
      <c r="B72" s="127"/>
      <c r="C72" s="127"/>
      <c r="D72" s="127"/>
      <c r="E72" s="127"/>
    </row>
    <row r="73" spans="1:5" ht="14.5" x14ac:dyDescent="0.35">
      <c r="A73" s="128" t="s">
        <v>40</v>
      </c>
      <c r="B73" s="128" t="s">
        <v>72</v>
      </c>
      <c r="C73" s="128" t="s">
        <v>42</v>
      </c>
      <c r="D73" s="128" t="s">
        <v>43</v>
      </c>
      <c r="E73" s="128" t="s">
        <v>73</v>
      </c>
    </row>
    <row r="74" spans="1:5" ht="14.5" x14ac:dyDescent="0.35">
      <c r="A74" s="128" t="s">
        <v>45</v>
      </c>
      <c r="B74" s="128" t="s">
        <v>45</v>
      </c>
      <c r="C74" s="127"/>
      <c r="D74" s="127"/>
      <c r="E74" s="127"/>
    </row>
    <row r="75" spans="1:5" ht="14.5" x14ac:dyDescent="0.35">
      <c r="A75" s="128" t="s">
        <v>45</v>
      </c>
      <c r="B75" s="130" t="s">
        <v>424</v>
      </c>
      <c r="C75" s="127"/>
      <c r="D75" s="127"/>
      <c r="E75" s="127"/>
    </row>
    <row r="76" spans="1:5" ht="14.5" x14ac:dyDescent="0.35">
      <c r="A76" s="128" t="s">
        <v>45</v>
      </c>
      <c r="B76" s="128" t="s">
        <v>46</v>
      </c>
      <c r="C76" s="127"/>
      <c r="D76" s="127"/>
      <c r="E76" s="127"/>
    </row>
    <row r="77" spans="1:5" ht="14.5" x14ac:dyDescent="0.35">
      <c r="A77" s="128" t="s">
        <v>45</v>
      </c>
      <c r="B77" s="128" t="s">
        <v>55</v>
      </c>
      <c r="C77" s="127"/>
      <c r="D77" s="127"/>
      <c r="E77" s="127"/>
    </row>
    <row r="78" spans="1:5" ht="14.5" x14ac:dyDescent="0.35">
      <c r="A78" s="128" t="s">
        <v>45</v>
      </c>
      <c r="B78" s="128" t="s">
        <v>48</v>
      </c>
      <c r="C78" s="127"/>
      <c r="D78" s="127"/>
      <c r="E78" s="127"/>
    </row>
    <row r="79" spans="1:5" ht="14.5" x14ac:dyDescent="0.35">
      <c r="A79" s="128" t="s">
        <v>45</v>
      </c>
      <c r="B79" s="128" t="s">
        <v>49</v>
      </c>
      <c r="C79" s="127"/>
      <c r="D79" s="127"/>
      <c r="E79" s="127"/>
    </row>
    <row r="80" spans="1:5" ht="14.5" x14ac:dyDescent="0.35">
      <c r="A80" s="128" t="s">
        <v>45</v>
      </c>
      <c r="B80" s="128" t="s">
        <v>50</v>
      </c>
      <c r="C80" s="127"/>
      <c r="D80" s="127"/>
      <c r="E80" s="127"/>
    </row>
    <row r="81" spans="1:5" ht="14.5" x14ac:dyDescent="0.35">
      <c r="A81" s="128" t="s">
        <v>51</v>
      </c>
      <c r="B81" s="128" t="s">
        <v>52</v>
      </c>
      <c r="C81" s="127"/>
      <c r="D81" s="127"/>
      <c r="E81" s="127"/>
    </row>
    <row r="82" spans="1:5" ht="14.5" x14ac:dyDescent="0.35">
      <c r="A82" s="128" t="s">
        <v>39</v>
      </c>
      <c r="B82" s="127"/>
      <c r="C82" s="127"/>
      <c r="D82" s="127"/>
      <c r="E82" s="127"/>
    </row>
    <row r="83" spans="1:5" ht="14.5" x14ac:dyDescent="0.35">
      <c r="A83" s="128" t="s">
        <v>40</v>
      </c>
      <c r="B83" s="128" t="s">
        <v>74</v>
      </c>
      <c r="C83" s="128" t="s">
        <v>42</v>
      </c>
      <c r="D83" s="128" t="s">
        <v>43</v>
      </c>
      <c r="E83" s="128" t="s">
        <v>75</v>
      </c>
    </row>
    <row r="84" spans="1:5" ht="14.5" x14ac:dyDescent="0.35">
      <c r="A84" s="128" t="s">
        <v>45</v>
      </c>
      <c r="B84" s="128" t="s">
        <v>45</v>
      </c>
      <c r="C84" s="127"/>
      <c r="D84" s="127"/>
      <c r="E84" s="127"/>
    </row>
    <row r="85" spans="1:5" ht="14.5" x14ac:dyDescent="0.35">
      <c r="A85" s="128" t="s">
        <v>45</v>
      </c>
      <c r="B85" s="128" t="s">
        <v>76</v>
      </c>
      <c r="C85" s="127"/>
      <c r="D85" s="127"/>
      <c r="E85" s="127"/>
    </row>
    <row r="86" spans="1:5" ht="14.5" x14ac:dyDescent="0.35">
      <c r="A86" s="128" t="s">
        <v>45</v>
      </c>
      <c r="B86" s="128" t="s">
        <v>46</v>
      </c>
      <c r="C86" s="127"/>
      <c r="D86" s="127"/>
      <c r="E86" s="127"/>
    </row>
    <row r="87" spans="1:5" ht="14.5" x14ac:dyDescent="0.35">
      <c r="A87" s="128" t="s">
        <v>45</v>
      </c>
      <c r="B87" s="128" t="s">
        <v>77</v>
      </c>
      <c r="C87" s="127"/>
      <c r="D87" s="127"/>
      <c r="E87" s="127"/>
    </row>
    <row r="88" spans="1:5" ht="14.5" x14ac:dyDescent="0.35">
      <c r="A88" s="128" t="s">
        <v>45</v>
      </c>
      <c r="B88" s="128" t="s">
        <v>48</v>
      </c>
      <c r="C88" s="127"/>
      <c r="D88" s="127"/>
      <c r="E88" s="127"/>
    </row>
    <row r="89" spans="1:5" ht="14.5" x14ac:dyDescent="0.35">
      <c r="A89" s="128" t="s">
        <v>45</v>
      </c>
      <c r="B89" s="128" t="s">
        <v>78</v>
      </c>
      <c r="C89" s="127"/>
      <c r="D89" s="127"/>
      <c r="E89" s="127"/>
    </row>
    <row r="90" spans="1:5" ht="14.5" x14ac:dyDescent="0.35">
      <c r="A90" s="128" t="s">
        <v>51</v>
      </c>
      <c r="B90" s="128" t="s">
        <v>52</v>
      </c>
      <c r="C90" s="127"/>
      <c r="D90" s="127"/>
      <c r="E90" s="127"/>
    </row>
    <row r="91" spans="1:5" ht="14.5" x14ac:dyDescent="0.35">
      <c r="A91" s="128" t="s">
        <v>39</v>
      </c>
      <c r="B91" s="127"/>
      <c r="C91" s="127"/>
      <c r="D91" s="127"/>
      <c r="E91" s="127"/>
    </row>
    <row r="92" spans="1:5" ht="14.5" x14ac:dyDescent="0.35">
      <c r="A92" s="128" t="s">
        <v>40</v>
      </c>
      <c r="B92" s="128" t="s">
        <v>347</v>
      </c>
      <c r="C92" s="128" t="s">
        <v>42</v>
      </c>
      <c r="D92" s="128" t="s">
        <v>43</v>
      </c>
      <c r="E92" s="128" t="s">
        <v>348</v>
      </c>
    </row>
    <row r="93" spans="1:5" ht="14.5" x14ac:dyDescent="0.35">
      <c r="A93" s="128" t="s">
        <v>45</v>
      </c>
      <c r="B93" s="128" t="s">
        <v>45</v>
      </c>
      <c r="C93" s="127"/>
      <c r="D93" s="127"/>
      <c r="E93" s="127"/>
    </row>
    <row r="94" spans="1:5" ht="14.5" x14ac:dyDescent="0.35">
      <c r="A94" s="128" t="s">
        <v>45</v>
      </c>
      <c r="B94" s="128" t="s">
        <v>349</v>
      </c>
      <c r="C94" s="127"/>
      <c r="D94" s="127"/>
      <c r="E94" s="127"/>
    </row>
    <row r="95" spans="1:5" ht="14.5" x14ac:dyDescent="0.35">
      <c r="A95" s="128" t="s">
        <v>45</v>
      </c>
      <c r="B95" s="128" t="s">
        <v>46</v>
      </c>
      <c r="C95" s="127"/>
      <c r="D95" s="127"/>
      <c r="E95" s="127"/>
    </row>
    <row r="96" spans="1:5" ht="14.5" x14ac:dyDescent="0.35">
      <c r="A96" s="128" t="s">
        <v>45</v>
      </c>
      <c r="B96" s="128" t="s">
        <v>350</v>
      </c>
      <c r="C96" s="127"/>
      <c r="D96" s="127"/>
      <c r="E96" s="127"/>
    </row>
    <row r="97" spans="1:5" ht="14.5" x14ac:dyDescent="0.35">
      <c r="A97" s="128" t="s">
        <v>51</v>
      </c>
      <c r="B97" s="128" t="s">
        <v>52</v>
      </c>
      <c r="C97" s="127"/>
      <c r="D97" s="127"/>
      <c r="E97" s="127"/>
    </row>
    <row r="98" spans="1:5" ht="14.5" x14ac:dyDescent="0.35">
      <c r="A98" s="128" t="s">
        <v>39</v>
      </c>
      <c r="B98" s="127"/>
      <c r="C98" s="127"/>
      <c r="D98" s="127"/>
      <c r="E98" s="127"/>
    </row>
    <row r="99" spans="1:5" ht="14.5" x14ac:dyDescent="0.35">
      <c r="A99" s="128" t="s">
        <v>40</v>
      </c>
      <c r="B99" s="128" t="s">
        <v>79</v>
      </c>
      <c r="C99" s="128" t="s">
        <v>42</v>
      </c>
      <c r="D99" s="128" t="s">
        <v>43</v>
      </c>
      <c r="E99" s="128" t="s">
        <v>80</v>
      </c>
    </row>
    <row r="100" spans="1:5" ht="14.5" x14ac:dyDescent="0.35">
      <c r="A100" s="128" t="s">
        <v>45</v>
      </c>
      <c r="B100" s="128" t="s">
        <v>45</v>
      </c>
      <c r="C100" s="127"/>
      <c r="D100" s="127"/>
      <c r="E100" s="127"/>
    </row>
    <row r="101" spans="1:5" ht="14.5" x14ac:dyDescent="0.35">
      <c r="A101" s="128" t="s">
        <v>45</v>
      </c>
      <c r="B101" s="128" t="s">
        <v>81</v>
      </c>
      <c r="C101" s="127"/>
      <c r="D101" s="127"/>
      <c r="E101" s="127"/>
    </row>
    <row r="102" spans="1:5" ht="14.5" x14ac:dyDescent="0.35">
      <c r="A102" s="128" t="s">
        <v>45</v>
      </c>
      <c r="B102" s="128" t="s">
        <v>46</v>
      </c>
      <c r="C102" s="127"/>
      <c r="D102" s="127"/>
      <c r="E102" s="127"/>
    </row>
    <row r="103" spans="1:5" ht="14.5" x14ac:dyDescent="0.35">
      <c r="A103" s="128" t="s">
        <v>45</v>
      </c>
      <c r="B103" s="128" t="s">
        <v>47</v>
      </c>
      <c r="C103" s="127"/>
      <c r="D103" s="127"/>
      <c r="E103" s="127"/>
    </row>
    <row r="104" spans="1:5" ht="14.5" x14ac:dyDescent="0.35">
      <c r="A104" s="128" t="s">
        <v>45</v>
      </c>
      <c r="B104" s="128" t="s">
        <v>48</v>
      </c>
      <c r="C104" s="127"/>
      <c r="D104" s="127"/>
      <c r="E104" s="127"/>
    </row>
    <row r="105" spans="1:5" ht="14.5" x14ac:dyDescent="0.35">
      <c r="A105" s="128" t="s">
        <v>45</v>
      </c>
      <c r="B105" s="128" t="s">
        <v>49</v>
      </c>
      <c r="C105" s="127"/>
      <c r="D105" s="127"/>
      <c r="E105" s="127"/>
    </row>
    <row r="106" spans="1:5" ht="14.5" x14ac:dyDescent="0.35">
      <c r="A106" s="128" t="s">
        <v>45</v>
      </c>
      <c r="B106" s="128" t="s">
        <v>82</v>
      </c>
      <c r="C106" s="127"/>
      <c r="D106" s="127"/>
      <c r="E106" s="127"/>
    </row>
    <row r="107" spans="1:5" ht="14.5" x14ac:dyDescent="0.35">
      <c r="A107" s="128" t="s">
        <v>51</v>
      </c>
      <c r="B107" s="128" t="s">
        <v>52</v>
      </c>
      <c r="C107" s="127"/>
      <c r="D107" s="127"/>
      <c r="E107" s="127"/>
    </row>
    <row r="108" spans="1:5" ht="14.5" x14ac:dyDescent="0.35">
      <c r="A108" s="128" t="s">
        <v>39</v>
      </c>
      <c r="B108" s="127"/>
      <c r="C108" s="127"/>
      <c r="D108" s="127"/>
      <c r="E108" s="127"/>
    </row>
    <row r="109" spans="1:5" ht="14.5" x14ac:dyDescent="0.35">
      <c r="A109" s="128" t="s">
        <v>40</v>
      </c>
      <c r="B109" s="128" t="s">
        <v>83</v>
      </c>
      <c r="C109" s="128" t="s">
        <v>42</v>
      </c>
      <c r="D109" s="128" t="s">
        <v>43</v>
      </c>
      <c r="E109" s="128" t="s">
        <v>84</v>
      </c>
    </row>
    <row r="110" spans="1:5" ht="14.5" x14ac:dyDescent="0.35">
      <c r="A110" s="128" t="s">
        <v>45</v>
      </c>
      <c r="B110" s="128" t="s">
        <v>45</v>
      </c>
      <c r="C110" s="127"/>
      <c r="D110" s="127"/>
      <c r="E110" s="127"/>
    </row>
    <row r="111" spans="1:5" ht="14.5" x14ac:dyDescent="0.35">
      <c r="A111" s="128" t="s">
        <v>45</v>
      </c>
      <c r="B111" s="128" t="s">
        <v>85</v>
      </c>
      <c r="C111" s="127"/>
      <c r="D111" s="127"/>
      <c r="E111" s="127"/>
    </row>
    <row r="112" spans="1:5" ht="14.5" x14ac:dyDescent="0.35">
      <c r="A112" s="128" t="s">
        <v>45</v>
      </c>
      <c r="B112" s="128" t="s">
        <v>86</v>
      </c>
      <c r="C112" s="127"/>
      <c r="D112" s="127"/>
      <c r="E112" s="127"/>
    </row>
    <row r="113" spans="1:5" ht="14.5" x14ac:dyDescent="0.35">
      <c r="A113" s="128" t="s">
        <v>45</v>
      </c>
      <c r="B113" s="128" t="s">
        <v>87</v>
      </c>
      <c r="C113" s="127"/>
      <c r="D113" s="127"/>
      <c r="E113" s="127"/>
    </row>
    <row r="114" spans="1:5" ht="14.5" x14ac:dyDescent="0.35">
      <c r="A114" s="128" t="s">
        <v>45</v>
      </c>
      <c r="B114" s="128" t="s">
        <v>88</v>
      </c>
      <c r="C114" s="127"/>
      <c r="D114" s="127"/>
      <c r="E114" s="127"/>
    </row>
    <row r="115" spans="1:5" ht="14.5" x14ac:dyDescent="0.35">
      <c r="A115" s="128" t="s">
        <v>45</v>
      </c>
      <c r="B115" s="128" t="s">
        <v>89</v>
      </c>
      <c r="C115" s="127"/>
      <c r="D115" s="127"/>
      <c r="E115" s="127"/>
    </row>
    <row r="116" spans="1:5" ht="14.5" x14ac:dyDescent="0.35">
      <c r="A116" s="128" t="s">
        <v>45</v>
      </c>
      <c r="B116" s="128" t="s">
        <v>90</v>
      </c>
      <c r="C116" s="127"/>
      <c r="D116" s="127"/>
      <c r="E116" s="127"/>
    </row>
    <row r="117" spans="1:5" ht="14.5" x14ac:dyDescent="0.35">
      <c r="A117" s="128" t="s">
        <v>45</v>
      </c>
      <c r="B117" s="128" t="s">
        <v>91</v>
      </c>
      <c r="C117" s="127"/>
      <c r="D117" s="127"/>
      <c r="E117" s="127"/>
    </row>
    <row r="118" spans="1:5" ht="14.5" x14ac:dyDescent="0.35">
      <c r="A118" s="128" t="s">
        <v>45</v>
      </c>
      <c r="B118" s="128" t="s">
        <v>92</v>
      </c>
      <c r="C118" s="127"/>
      <c r="D118" s="127"/>
      <c r="E118" s="127"/>
    </row>
    <row r="119" spans="1:5" ht="14.5" x14ac:dyDescent="0.35">
      <c r="A119" s="128" t="s">
        <v>45</v>
      </c>
      <c r="B119" s="128" t="s">
        <v>93</v>
      </c>
      <c r="C119" s="127"/>
      <c r="D119" s="127"/>
      <c r="E119" s="127"/>
    </row>
    <row r="120" spans="1:5" ht="14.5" x14ac:dyDescent="0.35">
      <c r="A120" s="128" t="s">
        <v>45</v>
      </c>
      <c r="B120" s="128" t="s">
        <v>94</v>
      </c>
      <c r="C120" s="127"/>
      <c r="D120" s="127"/>
      <c r="E120" s="127"/>
    </row>
    <row r="121" spans="1:5" ht="14.5" x14ac:dyDescent="0.35">
      <c r="A121" s="128" t="s">
        <v>45</v>
      </c>
      <c r="B121" s="128" t="s">
        <v>95</v>
      </c>
      <c r="C121" s="127"/>
      <c r="D121" s="127"/>
      <c r="E121" s="127"/>
    </row>
    <row r="122" spans="1:5" ht="14.5" x14ac:dyDescent="0.35">
      <c r="A122" s="128" t="s">
        <v>45</v>
      </c>
      <c r="B122" s="128" t="s">
        <v>96</v>
      </c>
      <c r="C122" s="127"/>
      <c r="D122" s="127"/>
      <c r="E122" s="127"/>
    </row>
    <row r="123" spans="1:5" ht="14.5" x14ac:dyDescent="0.35">
      <c r="A123" s="128" t="s">
        <v>45</v>
      </c>
      <c r="B123" s="128" t="s">
        <v>97</v>
      </c>
    </row>
    <row r="124" spans="1:5" ht="14.5" x14ac:dyDescent="0.35">
      <c r="A124" s="128" t="s">
        <v>45</v>
      </c>
      <c r="B124" s="128" t="s">
        <v>98</v>
      </c>
    </row>
    <row r="125" spans="1:5" ht="14.5" x14ac:dyDescent="0.35">
      <c r="A125" s="128" t="s">
        <v>45</v>
      </c>
      <c r="B125" s="128" t="s">
        <v>99</v>
      </c>
    </row>
    <row r="126" spans="1:5" ht="14.5" x14ac:dyDescent="0.35">
      <c r="A126" s="128" t="s">
        <v>45</v>
      </c>
      <c r="B126" s="128" t="s">
        <v>100</v>
      </c>
    </row>
    <row r="127" spans="1:5" ht="14.5" x14ac:dyDescent="0.35">
      <c r="A127" s="128" t="s">
        <v>45</v>
      </c>
      <c r="B127" s="128" t="s">
        <v>101</v>
      </c>
    </row>
    <row r="128" spans="1:5" ht="14.5" x14ac:dyDescent="0.35">
      <c r="A128" s="128" t="s">
        <v>45</v>
      </c>
      <c r="B128" s="128" t="s">
        <v>102</v>
      </c>
    </row>
    <row r="129" spans="1:5" ht="14.5" x14ac:dyDescent="0.35">
      <c r="A129" s="128" t="s">
        <v>45</v>
      </c>
      <c r="B129" s="128" t="s">
        <v>103</v>
      </c>
    </row>
    <row r="130" spans="1:5" ht="14.5" x14ac:dyDescent="0.35">
      <c r="A130" s="128" t="s">
        <v>45</v>
      </c>
      <c r="B130" s="128" t="s">
        <v>104</v>
      </c>
    </row>
    <row r="131" spans="1:5" ht="14.5" x14ac:dyDescent="0.35">
      <c r="A131" s="128" t="s">
        <v>45</v>
      </c>
      <c r="B131" s="128" t="s">
        <v>105</v>
      </c>
    </row>
    <row r="132" spans="1:5" ht="14.5" x14ac:dyDescent="0.35">
      <c r="A132" s="128" t="s">
        <v>45</v>
      </c>
      <c r="B132" s="128" t="s">
        <v>106</v>
      </c>
    </row>
    <row r="133" spans="1:5" ht="14.5" x14ac:dyDescent="0.35">
      <c r="A133" s="128" t="s">
        <v>45</v>
      </c>
      <c r="B133" s="128" t="s">
        <v>107</v>
      </c>
    </row>
    <row r="134" spans="1:5" ht="14.5" x14ac:dyDescent="0.35">
      <c r="A134" s="128" t="s">
        <v>45</v>
      </c>
      <c r="B134" s="130" t="s">
        <v>361</v>
      </c>
    </row>
    <row r="135" spans="1:5" ht="14.5" x14ac:dyDescent="0.35">
      <c r="A135" s="128" t="s">
        <v>45</v>
      </c>
      <c r="B135" s="131" t="s">
        <v>362</v>
      </c>
    </row>
    <row r="136" spans="1:5" ht="14.5" x14ac:dyDescent="0.35">
      <c r="A136" s="128" t="s">
        <v>45</v>
      </c>
      <c r="B136" s="131" t="s">
        <v>363</v>
      </c>
    </row>
    <row r="137" spans="1:5" ht="14.5" x14ac:dyDescent="0.35">
      <c r="A137" s="128" t="s">
        <v>45</v>
      </c>
      <c r="B137" s="131" t="s">
        <v>364</v>
      </c>
    </row>
    <row r="138" spans="1:5" ht="14.5" x14ac:dyDescent="0.35">
      <c r="A138" s="128" t="s">
        <v>45</v>
      </c>
      <c r="B138" s="131" t="s">
        <v>305</v>
      </c>
    </row>
    <row r="139" spans="1:5" ht="14.5" x14ac:dyDescent="0.35">
      <c r="A139" s="128" t="s">
        <v>45</v>
      </c>
      <c r="B139" s="128" t="s">
        <v>46</v>
      </c>
      <c r="C139" s="127"/>
      <c r="D139" s="127"/>
      <c r="E139" s="127"/>
    </row>
    <row r="140" spans="1:5" ht="14.5" x14ac:dyDescent="0.35">
      <c r="A140" s="128" t="s">
        <v>45</v>
      </c>
      <c r="B140" s="128" t="s">
        <v>109</v>
      </c>
      <c r="C140" s="127"/>
      <c r="D140" s="127"/>
      <c r="E140" s="127"/>
    </row>
    <row r="141" spans="1:5" ht="14.5" x14ac:dyDescent="0.35">
      <c r="A141" s="128" t="s">
        <v>45</v>
      </c>
      <c r="B141" s="128" t="s">
        <v>48</v>
      </c>
      <c r="C141" s="127"/>
      <c r="D141" s="127"/>
      <c r="E141" s="127"/>
    </row>
    <row r="142" spans="1:5" ht="14.5" x14ac:dyDescent="0.35">
      <c r="A142" s="128" t="s">
        <v>45</v>
      </c>
      <c r="B142" s="128" t="s">
        <v>49</v>
      </c>
      <c r="C142" s="127"/>
      <c r="D142" s="127"/>
      <c r="E142" s="127"/>
    </row>
    <row r="143" spans="1:5" ht="14.5" x14ac:dyDescent="0.35">
      <c r="A143" s="128" t="s">
        <v>45</v>
      </c>
      <c r="B143" s="128" t="s">
        <v>110</v>
      </c>
      <c r="C143" s="127"/>
      <c r="D143" s="127"/>
      <c r="E143" s="127"/>
    </row>
    <row r="144" spans="1:5" ht="14.5" x14ac:dyDescent="0.35">
      <c r="A144" s="128" t="s">
        <v>45</v>
      </c>
      <c r="B144" s="128" t="s">
        <v>111</v>
      </c>
      <c r="C144" s="127"/>
      <c r="D144" s="127"/>
      <c r="E144" s="127"/>
    </row>
    <row r="145" spans="1:5" ht="14.5" x14ac:dyDescent="0.35">
      <c r="A145" s="128" t="s">
        <v>51</v>
      </c>
      <c r="B145" s="128" t="s">
        <v>52</v>
      </c>
      <c r="C145" s="127"/>
      <c r="D145" s="127"/>
      <c r="E145" s="127"/>
    </row>
    <row r="146" spans="1:5" ht="14.5" x14ac:dyDescent="0.35">
      <c r="A146" s="128" t="s">
        <v>39</v>
      </c>
      <c r="B146" s="127"/>
      <c r="C146" s="127"/>
      <c r="D146" s="127"/>
      <c r="E146" s="127"/>
    </row>
    <row r="147" spans="1:5" ht="14.5" x14ac:dyDescent="0.35">
      <c r="A147" s="128" t="s">
        <v>40</v>
      </c>
      <c r="B147" s="128" t="s">
        <v>112</v>
      </c>
      <c r="C147" s="128" t="s">
        <v>42</v>
      </c>
      <c r="D147" s="128" t="s">
        <v>43</v>
      </c>
      <c r="E147" s="128" t="s">
        <v>113</v>
      </c>
    </row>
    <row r="148" spans="1:5" ht="14.5" x14ac:dyDescent="0.35">
      <c r="A148" s="128" t="s">
        <v>45</v>
      </c>
      <c r="B148" s="128" t="s">
        <v>45</v>
      </c>
      <c r="C148" s="127"/>
      <c r="D148" s="127"/>
      <c r="E148" s="127"/>
    </row>
    <row r="149" spans="1:5" ht="14.5" x14ac:dyDescent="0.35">
      <c r="A149" s="128" t="s">
        <v>45</v>
      </c>
      <c r="B149" s="128" t="s">
        <v>114</v>
      </c>
      <c r="C149" s="127"/>
      <c r="D149" s="127"/>
      <c r="E149" s="127"/>
    </row>
    <row r="150" spans="1:5" ht="14.5" x14ac:dyDescent="0.35">
      <c r="A150" s="128" t="s">
        <v>45</v>
      </c>
      <c r="B150" s="128" t="s">
        <v>115</v>
      </c>
      <c r="C150" s="127"/>
      <c r="D150" s="127"/>
      <c r="E150" s="127"/>
    </row>
    <row r="151" spans="1:5" ht="14.5" x14ac:dyDescent="0.35">
      <c r="A151" s="128" t="s">
        <v>45</v>
      </c>
      <c r="B151" s="128" t="s">
        <v>116</v>
      </c>
      <c r="C151" s="127"/>
      <c r="D151" s="127"/>
      <c r="E151" s="127"/>
    </row>
    <row r="152" spans="1:5" ht="14.5" x14ac:dyDescent="0.35">
      <c r="A152" s="128" t="s">
        <v>45</v>
      </c>
      <c r="B152" s="128" t="s">
        <v>117</v>
      </c>
      <c r="C152" s="127"/>
      <c r="D152" s="127"/>
      <c r="E152" s="127"/>
    </row>
    <row r="153" spans="1:5" ht="14.5" x14ac:dyDescent="0.35">
      <c r="A153" s="128" t="s">
        <v>45</v>
      </c>
      <c r="B153" s="128" t="s">
        <v>118</v>
      </c>
      <c r="C153" s="127"/>
      <c r="D153" s="127"/>
      <c r="E153" s="127"/>
    </row>
    <row r="154" spans="1:5" ht="14.5" x14ac:dyDescent="0.35">
      <c r="A154" s="128" t="s">
        <v>45</v>
      </c>
      <c r="B154" s="128" t="s">
        <v>119</v>
      </c>
      <c r="C154" s="127"/>
      <c r="D154" s="127"/>
      <c r="E154" s="127"/>
    </row>
    <row r="155" spans="1:5" ht="14.5" x14ac:dyDescent="0.35">
      <c r="A155" s="128" t="s">
        <v>45</v>
      </c>
      <c r="B155" s="128" t="s">
        <v>46</v>
      </c>
      <c r="C155" s="127"/>
      <c r="D155" s="127"/>
      <c r="E155" s="127"/>
    </row>
    <row r="156" spans="1:5" ht="14.5" x14ac:dyDescent="0.35">
      <c r="A156" s="128" t="s">
        <v>45</v>
      </c>
      <c r="B156" s="128" t="s">
        <v>120</v>
      </c>
      <c r="C156" s="127"/>
      <c r="D156" s="127"/>
      <c r="E156" s="127"/>
    </row>
    <row r="157" spans="1:5" ht="14.5" x14ac:dyDescent="0.35">
      <c r="A157" s="128" t="s">
        <v>45</v>
      </c>
      <c r="B157" s="128" t="s">
        <v>48</v>
      </c>
      <c r="C157" s="127"/>
      <c r="D157" s="127"/>
      <c r="E157" s="127"/>
    </row>
    <row r="158" spans="1:5" ht="14.5" x14ac:dyDescent="0.35">
      <c r="A158" s="128" t="s">
        <v>45</v>
      </c>
      <c r="B158" s="128" t="s">
        <v>49</v>
      </c>
      <c r="C158" s="127"/>
      <c r="D158" s="127"/>
      <c r="E158" s="127"/>
    </row>
    <row r="159" spans="1:5" ht="14.5" x14ac:dyDescent="0.35">
      <c r="A159" s="128" t="s">
        <v>45</v>
      </c>
      <c r="B159" s="128" t="s">
        <v>110</v>
      </c>
      <c r="C159" s="127"/>
      <c r="D159" s="127"/>
      <c r="E159" s="127"/>
    </row>
    <row r="160" spans="1:5" ht="14.5" x14ac:dyDescent="0.35">
      <c r="A160" s="128" t="s">
        <v>51</v>
      </c>
      <c r="B160" s="128" t="s">
        <v>52</v>
      </c>
      <c r="C160" s="127"/>
      <c r="D160" s="127"/>
      <c r="E160" s="127"/>
    </row>
    <row r="161" spans="1:5" ht="14.5" x14ac:dyDescent="0.35">
      <c r="A161" s="128" t="s">
        <v>39</v>
      </c>
      <c r="B161" s="127"/>
      <c r="C161" s="127"/>
      <c r="D161" s="127"/>
      <c r="E161" s="127"/>
    </row>
    <row r="162" spans="1:5" ht="14.5" x14ac:dyDescent="0.35">
      <c r="A162" s="128" t="s">
        <v>40</v>
      </c>
      <c r="B162" s="128" t="s">
        <v>121</v>
      </c>
      <c r="C162" s="128" t="s">
        <v>42</v>
      </c>
      <c r="D162" s="128" t="s">
        <v>43</v>
      </c>
      <c r="E162" s="128" t="s">
        <v>122</v>
      </c>
    </row>
    <row r="163" spans="1:5" ht="14.5" x14ac:dyDescent="0.35">
      <c r="A163" s="128" t="s">
        <v>45</v>
      </c>
      <c r="B163" s="128" t="s">
        <v>45</v>
      </c>
      <c r="C163" s="127"/>
      <c r="D163" s="127"/>
      <c r="E163" s="127"/>
    </row>
    <row r="164" spans="1:5" ht="14.5" x14ac:dyDescent="0.35">
      <c r="A164" s="128" t="s">
        <v>45</v>
      </c>
      <c r="B164" s="128" t="s">
        <v>81</v>
      </c>
      <c r="C164" s="127"/>
      <c r="D164" s="127"/>
      <c r="E164" s="127"/>
    </row>
    <row r="165" spans="1:5" ht="14.5" x14ac:dyDescent="0.35">
      <c r="A165" s="128" t="s">
        <v>45</v>
      </c>
      <c r="B165" s="128" t="s">
        <v>46</v>
      </c>
      <c r="C165" s="127"/>
      <c r="D165" s="127"/>
      <c r="E165" s="127"/>
    </row>
    <row r="166" spans="1:5" ht="14.5" x14ac:dyDescent="0.35">
      <c r="A166" s="128" t="s">
        <v>45</v>
      </c>
      <c r="B166" s="128" t="s">
        <v>47</v>
      </c>
      <c r="C166" s="127"/>
      <c r="D166" s="127"/>
      <c r="E166" s="127"/>
    </row>
    <row r="167" spans="1:5" ht="14.5" x14ac:dyDescent="0.35">
      <c r="A167" s="128" t="s">
        <v>45</v>
      </c>
      <c r="B167" s="128" t="s">
        <v>48</v>
      </c>
      <c r="C167" s="127"/>
      <c r="D167" s="127"/>
      <c r="E167" s="127"/>
    </row>
    <row r="168" spans="1:5" ht="14.5" x14ac:dyDescent="0.35">
      <c r="A168" s="128" t="s">
        <v>45</v>
      </c>
      <c r="B168" s="128" t="s">
        <v>49</v>
      </c>
      <c r="C168" s="127"/>
      <c r="D168" s="127"/>
      <c r="E168" s="127"/>
    </row>
    <row r="169" spans="1:5" ht="14.5" x14ac:dyDescent="0.35">
      <c r="A169" s="128" t="s">
        <v>45</v>
      </c>
      <c r="B169" s="128" t="s">
        <v>50</v>
      </c>
      <c r="C169" s="127"/>
      <c r="D169" s="127"/>
      <c r="E169" s="127"/>
    </row>
    <row r="170" spans="1:5" ht="14.5" x14ac:dyDescent="0.35">
      <c r="A170" s="128" t="s">
        <v>51</v>
      </c>
      <c r="B170" s="128" t="s">
        <v>52</v>
      </c>
      <c r="C170" s="127"/>
      <c r="D170" s="127"/>
      <c r="E170" s="127"/>
    </row>
    <row r="171" spans="1:5" ht="14.5" x14ac:dyDescent="0.35">
      <c r="A171" s="128" t="s">
        <v>39</v>
      </c>
      <c r="B171" s="127"/>
      <c r="C171" s="127"/>
      <c r="D171" s="127"/>
      <c r="E171" s="127"/>
    </row>
    <row r="172" spans="1:5" ht="14.5" x14ac:dyDescent="0.35">
      <c r="A172" s="128" t="s">
        <v>40</v>
      </c>
      <c r="B172" s="128" t="s">
        <v>123</v>
      </c>
      <c r="C172" s="128" t="s">
        <v>42</v>
      </c>
      <c r="D172" s="128" t="s">
        <v>43</v>
      </c>
      <c r="E172" s="128" t="s">
        <v>124</v>
      </c>
    </row>
    <row r="173" spans="1:5" ht="14.5" x14ac:dyDescent="0.35">
      <c r="A173" s="128" t="s">
        <v>45</v>
      </c>
      <c r="B173" s="128" t="s">
        <v>125</v>
      </c>
      <c r="C173" s="127"/>
      <c r="D173" s="127"/>
      <c r="E173" s="127"/>
    </row>
    <row r="174" spans="1:5" ht="14.5" x14ac:dyDescent="0.35">
      <c r="A174" s="128" t="s">
        <v>45</v>
      </c>
      <c r="B174" s="128" t="s">
        <v>126</v>
      </c>
      <c r="C174" s="127"/>
      <c r="D174" s="127"/>
      <c r="E174" s="127"/>
    </row>
    <row r="175" spans="1:5" ht="14.5" x14ac:dyDescent="0.35">
      <c r="A175" s="128" t="s">
        <v>45</v>
      </c>
      <c r="B175" s="128" t="s">
        <v>127</v>
      </c>
      <c r="C175" s="127"/>
      <c r="D175" s="127"/>
      <c r="E175" s="127"/>
    </row>
    <row r="176" spans="1:5" ht="14.5" x14ac:dyDescent="0.35">
      <c r="A176" s="128" t="s">
        <v>45</v>
      </c>
      <c r="B176" s="128" t="s">
        <v>128</v>
      </c>
      <c r="C176" s="127"/>
      <c r="D176" s="127"/>
      <c r="E176" s="127"/>
    </row>
    <row r="177" spans="1:5" ht="14.5" x14ac:dyDescent="0.35">
      <c r="A177" s="128" t="s">
        <v>45</v>
      </c>
      <c r="B177" s="128" t="s">
        <v>129</v>
      </c>
      <c r="C177" s="127"/>
      <c r="D177" s="127"/>
      <c r="E177" s="127"/>
    </row>
    <row r="178" spans="1:5" ht="14.5" x14ac:dyDescent="0.35">
      <c r="A178" s="128" t="s">
        <v>51</v>
      </c>
      <c r="B178" s="128" t="s">
        <v>52</v>
      </c>
      <c r="C178" s="127"/>
      <c r="D178" s="127"/>
      <c r="E178" s="127"/>
    </row>
    <row r="179" spans="1:5" ht="14.5" x14ac:dyDescent="0.35">
      <c r="A179" s="128" t="s">
        <v>39</v>
      </c>
      <c r="B179" s="127"/>
      <c r="C179" s="127"/>
      <c r="D179" s="127"/>
      <c r="E179" s="127"/>
    </row>
    <row r="180" spans="1:5" ht="14.5" x14ac:dyDescent="0.35">
      <c r="A180" s="128" t="s">
        <v>40</v>
      </c>
      <c r="B180" s="128" t="s">
        <v>131</v>
      </c>
      <c r="C180" s="128" t="s">
        <v>42</v>
      </c>
      <c r="D180" s="128" t="s">
        <v>43</v>
      </c>
      <c r="E180" s="128" t="s">
        <v>132</v>
      </c>
    </row>
    <row r="181" spans="1:5" ht="14.5" x14ac:dyDescent="0.35">
      <c r="A181" s="128" t="s">
        <v>45</v>
      </c>
      <c r="B181" s="128" t="s">
        <v>45</v>
      </c>
      <c r="C181" s="127"/>
      <c r="D181" s="127"/>
      <c r="E181" s="127"/>
    </row>
    <row r="182" spans="1:5" ht="14.5" x14ac:dyDescent="0.35">
      <c r="A182" s="128" t="s">
        <v>45</v>
      </c>
      <c r="B182" s="128" t="s">
        <v>133</v>
      </c>
      <c r="C182" s="127"/>
      <c r="D182" s="127"/>
      <c r="E182" s="127"/>
    </row>
    <row r="183" spans="1:5" ht="14.5" x14ac:dyDescent="0.35">
      <c r="A183" s="128" t="s">
        <v>45</v>
      </c>
      <c r="B183" s="128" t="s">
        <v>46</v>
      </c>
      <c r="C183" s="127"/>
      <c r="D183" s="127"/>
      <c r="E183" s="127"/>
    </row>
    <row r="184" spans="1:5" ht="14.5" x14ac:dyDescent="0.35">
      <c r="A184" s="128" t="s">
        <v>45</v>
      </c>
      <c r="B184" s="132" t="s">
        <v>134</v>
      </c>
      <c r="C184" s="127"/>
      <c r="D184" s="127"/>
      <c r="E184" s="127"/>
    </row>
    <row r="185" spans="1:5" ht="14.5" x14ac:dyDescent="0.35">
      <c r="A185" s="128" t="s">
        <v>45</v>
      </c>
      <c r="B185" s="128" t="s">
        <v>135</v>
      </c>
      <c r="C185" s="127"/>
      <c r="D185" s="127"/>
      <c r="E185" s="127"/>
    </row>
    <row r="186" spans="1:5" ht="14.5" x14ac:dyDescent="0.35">
      <c r="A186" s="128" t="s">
        <v>45</v>
      </c>
      <c r="B186" s="128" t="s">
        <v>136</v>
      </c>
      <c r="C186" s="127"/>
      <c r="D186" s="127"/>
      <c r="E186" s="127"/>
    </row>
    <row r="187" spans="1:5" ht="14.5" x14ac:dyDescent="0.35">
      <c r="A187" s="128" t="s">
        <v>45</v>
      </c>
      <c r="B187" s="128" t="s">
        <v>48</v>
      </c>
      <c r="C187" s="127"/>
      <c r="D187" s="127"/>
      <c r="E187" s="127"/>
    </row>
    <row r="188" spans="1:5" ht="14.5" x14ac:dyDescent="0.35">
      <c r="A188" s="128" t="s">
        <v>45</v>
      </c>
      <c r="B188" s="128" t="s">
        <v>137</v>
      </c>
      <c r="C188" s="127"/>
      <c r="D188" s="127"/>
      <c r="E188" s="127"/>
    </row>
    <row r="189" spans="1:5" ht="14.5" x14ac:dyDescent="0.35">
      <c r="A189" s="128" t="s">
        <v>45</v>
      </c>
      <c r="B189" s="128" t="s">
        <v>138</v>
      </c>
      <c r="C189" s="127"/>
      <c r="D189" s="127"/>
      <c r="E189" s="127"/>
    </row>
    <row r="190" spans="1:5" ht="14.5" x14ac:dyDescent="0.35">
      <c r="A190" s="128" t="s">
        <v>45</v>
      </c>
      <c r="B190" s="128" t="s">
        <v>139</v>
      </c>
      <c r="C190" s="127"/>
      <c r="D190" s="127"/>
      <c r="E190" s="127"/>
    </row>
    <row r="191" spans="1:5" ht="14.5" x14ac:dyDescent="0.35">
      <c r="A191" s="128" t="s">
        <v>51</v>
      </c>
      <c r="B191" s="128" t="s">
        <v>52</v>
      </c>
      <c r="C191" s="127"/>
      <c r="D191" s="127"/>
      <c r="E191" s="127"/>
    </row>
    <row r="192" spans="1:5" ht="14.5" x14ac:dyDescent="0.35">
      <c r="A192" s="128" t="s">
        <v>39</v>
      </c>
      <c r="B192" s="127"/>
      <c r="C192" s="127"/>
      <c r="D192" s="127"/>
      <c r="E192" s="127"/>
    </row>
    <row r="193" spans="1:5" ht="14.5" x14ac:dyDescent="0.35">
      <c r="A193" s="128" t="s">
        <v>40</v>
      </c>
      <c r="B193" s="128" t="s">
        <v>140</v>
      </c>
      <c r="C193" s="128" t="s">
        <v>42</v>
      </c>
      <c r="D193" s="128" t="s">
        <v>43</v>
      </c>
      <c r="E193" s="128" t="s">
        <v>141</v>
      </c>
    </row>
    <row r="194" spans="1:5" ht="14.5" x14ac:dyDescent="0.35">
      <c r="A194" s="128" t="s">
        <v>45</v>
      </c>
      <c r="B194" s="128" t="s">
        <v>472</v>
      </c>
      <c r="C194" s="128"/>
      <c r="D194" s="128"/>
      <c r="E194" s="128"/>
    </row>
    <row r="195" spans="1:5" ht="14.5" x14ac:dyDescent="0.35">
      <c r="A195" s="128" t="s">
        <v>45</v>
      </c>
      <c r="B195" s="128" t="s">
        <v>473</v>
      </c>
      <c r="C195" s="128"/>
      <c r="D195" s="128"/>
      <c r="E195" s="128"/>
    </row>
    <row r="196" spans="1:5" ht="14.5" x14ac:dyDescent="0.35">
      <c r="A196" s="128" t="s">
        <v>45</v>
      </c>
      <c r="B196" s="128" t="s">
        <v>474</v>
      </c>
      <c r="C196" s="128"/>
      <c r="D196" s="128"/>
      <c r="E196" s="128"/>
    </row>
    <row r="197" spans="1:5" ht="14.5" x14ac:dyDescent="0.35">
      <c r="A197" s="128" t="s">
        <v>45</v>
      </c>
      <c r="B197" s="128" t="s">
        <v>475</v>
      </c>
      <c r="C197" s="128"/>
      <c r="D197" s="128"/>
      <c r="E197" s="128"/>
    </row>
    <row r="198" spans="1:5" ht="14.5" x14ac:dyDescent="0.35">
      <c r="A198" s="128" t="s">
        <v>45</v>
      </c>
      <c r="B198" s="128" t="s">
        <v>476</v>
      </c>
      <c r="C198" s="128"/>
      <c r="D198" s="128"/>
      <c r="E198" s="128"/>
    </row>
    <row r="199" spans="1:5" ht="14.5" x14ac:dyDescent="0.35">
      <c r="A199" s="128" t="s">
        <v>45</v>
      </c>
      <c r="B199" s="128" t="s">
        <v>477</v>
      </c>
      <c r="C199" s="128"/>
      <c r="D199" s="128"/>
      <c r="E199" s="128"/>
    </row>
    <row r="200" spans="1:5" ht="14.5" x14ac:dyDescent="0.35">
      <c r="A200" s="128" t="s">
        <v>45</v>
      </c>
      <c r="B200" s="128" t="s">
        <v>478</v>
      </c>
      <c r="C200" s="128"/>
      <c r="D200" s="128"/>
      <c r="E200" s="128"/>
    </row>
    <row r="201" spans="1:5" ht="14.5" x14ac:dyDescent="0.35">
      <c r="A201" s="128" t="s">
        <v>45</v>
      </c>
      <c r="B201" s="128" t="s">
        <v>479</v>
      </c>
      <c r="C201" s="128"/>
      <c r="D201" s="128"/>
      <c r="E201" s="128"/>
    </row>
    <row r="202" spans="1:5" ht="14.5" x14ac:dyDescent="0.35">
      <c r="A202" s="128" t="s">
        <v>45</v>
      </c>
      <c r="B202" s="128" t="s">
        <v>480</v>
      </c>
      <c r="C202" s="128"/>
      <c r="D202" s="128"/>
      <c r="E202" s="128"/>
    </row>
    <row r="203" spans="1:5" ht="14.5" x14ac:dyDescent="0.35">
      <c r="A203" s="128" t="s">
        <v>45</v>
      </c>
      <c r="B203" s="128" t="s">
        <v>481</v>
      </c>
      <c r="C203" s="128"/>
      <c r="D203" s="128"/>
      <c r="E203" s="128"/>
    </row>
    <row r="204" spans="1:5" ht="14.5" x14ac:dyDescent="0.35">
      <c r="A204" s="128" t="s">
        <v>45</v>
      </c>
      <c r="B204" s="128" t="s">
        <v>482</v>
      </c>
      <c r="C204" s="128"/>
      <c r="D204" s="128"/>
      <c r="E204" s="128"/>
    </row>
    <row r="205" spans="1:5" ht="14.5" x14ac:dyDescent="0.35">
      <c r="A205" s="128" t="s">
        <v>45</v>
      </c>
      <c r="B205" s="128" t="s">
        <v>483</v>
      </c>
      <c r="C205" s="128"/>
      <c r="D205" s="128"/>
      <c r="E205" s="128"/>
    </row>
    <row r="206" spans="1:5" ht="14.5" x14ac:dyDescent="0.35">
      <c r="A206" s="128" t="s">
        <v>45</v>
      </c>
      <c r="B206" s="128" t="s">
        <v>484</v>
      </c>
      <c r="C206" s="127"/>
      <c r="D206" s="127"/>
      <c r="E206" s="127"/>
    </row>
    <row r="207" spans="1:5" ht="14.5" x14ac:dyDescent="0.35">
      <c r="A207" s="128" t="s">
        <v>45</v>
      </c>
      <c r="B207" s="128" t="s">
        <v>485</v>
      </c>
      <c r="C207" s="127"/>
      <c r="D207" s="127"/>
      <c r="E207" s="127"/>
    </row>
    <row r="208" spans="1:5" ht="14.5" x14ac:dyDescent="0.35">
      <c r="A208" s="128" t="s">
        <v>45</v>
      </c>
      <c r="B208" s="128" t="s">
        <v>110</v>
      </c>
      <c r="C208" s="127"/>
      <c r="D208" s="127"/>
      <c r="E208" s="127"/>
    </row>
    <row r="209" spans="1:5" ht="14.5" x14ac:dyDescent="0.35">
      <c r="A209" s="128" t="s">
        <v>45</v>
      </c>
      <c r="B209" s="128" t="s">
        <v>486</v>
      </c>
      <c r="C209" s="127"/>
      <c r="D209" s="127"/>
      <c r="E209" s="127"/>
    </row>
    <row r="210" spans="1:5" ht="14.5" x14ac:dyDescent="0.35">
      <c r="A210" s="128" t="s">
        <v>51</v>
      </c>
      <c r="B210" s="128" t="s">
        <v>52</v>
      </c>
      <c r="C210" s="127"/>
      <c r="D210" s="127"/>
      <c r="E210" s="127"/>
    </row>
    <row r="211" spans="1:5" ht="14.5" x14ac:dyDescent="0.35">
      <c r="A211" s="128" t="s">
        <v>39</v>
      </c>
      <c r="B211" s="127"/>
      <c r="C211" s="127"/>
      <c r="D211" s="127"/>
      <c r="E211" s="127"/>
    </row>
    <row r="212" spans="1:5" ht="14.5" x14ac:dyDescent="0.35">
      <c r="A212" s="128" t="s">
        <v>40</v>
      </c>
      <c r="B212" s="128" t="s">
        <v>142</v>
      </c>
      <c r="C212" s="128" t="s">
        <v>42</v>
      </c>
      <c r="D212" s="128" t="s">
        <v>43</v>
      </c>
      <c r="E212" s="128" t="s">
        <v>143</v>
      </c>
    </row>
    <row r="213" spans="1:5" ht="14.5" x14ac:dyDescent="0.35">
      <c r="A213" s="128" t="s">
        <v>45</v>
      </c>
      <c r="B213" s="128" t="s">
        <v>45</v>
      </c>
      <c r="C213" s="127"/>
      <c r="D213" s="127"/>
      <c r="E213" s="127"/>
    </row>
    <row r="214" spans="1:5" ht="14.5" x14ac:dyDescent="0.35">
      <c r="A214" s="128" t="s">
        <v>45</v>
      </c>
      <c r="B214" s="128" t="s">
        <v>133</v>
      </c>
      <c r="C214" s="127"/>
      <c r="D214" s="127"/>
      <c r="E214" s="127"/>
    </row>
    <row r="215" spans="1:5" ht="14.5" x14ac:dyDescent="0.35">
      <c r="A215" s="128" t="s">
        <v>45</v>
      </c>
      <c r="B215" s="128" t="s">
        <v>46</v>
      </c>
      <c r="C215" s="127"/>
      <c r="D215" s="127"/>
      <c r="E215" s="127"/>
    </row>
    <row r="216" spans="1:5" ht="14.5" x14ac:dyDescent="0.35">
      <c r="A216" s="128" t="s">
        <v>45</v>
      </c>
      <c r="B216" s="132" t="s">
        <v>134</v>
      </c>
      <c r="C216" s="127"/>
      <c r="D216" s="127"/>
      <c r="E216" s="127"/>
    </row>
    <row r="217" spans="1:5" ht="14.5" x14ac:dyDescent="0.35">
      <c r="A217" s="128" t="s">
        <v>45</v>
      </c>
      <c r="B217" s="128" t="s">
        <v>135</v>
      </c>
      <c r="C217" s="127"/>
      <c r="D217" s="127"/>
      <c r="E217" s="127"/>
    </row>
    <row r="218" spans="1:5" ht="14.5" x14ac:dyDescent="0.35">
      <c r="A218" s="128" t="s">
        <v>45</v>
      </c>
      <c r="B218" s="128" t="s">
        <v>136</v>
      </c>
      <c r="C218" s="127"/>
      <c r="D218" s="127"/>
      <c r="E218" s="127"/>
    </row>
    <row r="219" spans="1:5" ht="14.5" x14ac:dyDescent="0.35">
      <c r="A219" s="128" t="s">
        <v>45</v>
      </c>
      <c r="B219" s="128" t="s">
        <v>48</v>
      </c>
      <c r="C219" s="127"/>
      <c r="D219" s="127"/>
      <c r="E219" s="127"/>
    </row>
    <row r="220" spans="1:5" ht="14.5" x14ac:dyDescent="0.35">
      <c r="A220" s="128" t="s">
        <v>45</v>
      </c>
      <c r="B220" s="128" t="s">
        <v>137</v>
      </c>
      <c r="C220" s="127"/>
      <c r="D220" s="127"/>
      <c r="E220" s="127"/>
    </row>
    <row r="221" spans="1:5" ht="14.5" x14ac:dyDescent="0.35">
      <c r="A221" s="128" t="s">
        <v>45</v>
      </c>
      <c r="B221" s="128" t="s">
        <v>138</v>
      </c>
      <c r="C221" s="127"/>
      <c r="D221" s="127"/>
      <c r="E221" s="127"/>
    </row>
    <row r="222" spans="1:5" ht="14.5" x14ac:dyDescent="0.35">
      <c r="A222" s="128" t="s">
        <v>45</v>
      </c>
      <c r="B222" s="128" t="s">
        <v>144</v>
      </c>
      <c r="C222" s="127"/>
      <c r="D222" s="127"/>
      <c r="E222" s="127"/>
    </row>
    <row r="223" spans="1:5" ht="14.5" x14ac:dyDescent="0.35">
      <c r="A223" s="128" t="s">
        <v>51</v>
      </c>
      <c r="B223" s="128" t="s">
        <v>52</v>
      </c>
      <c r="C223" s="127"/>
      <c r="D223" s="127"/>
      <c r="E223" s="127"/>
    </row>
    <row r="224" spans="1:5" ht="14.5" x14ac:dyDescent="0.35">
      <c r="A224" s="128" t="s">
        <v>39</v>
      </c>
      <c r="B224" s="127"/>
      <c r="C224" s="127"/>
      <c r="D224" s="127"/>
      <c r="E224" s="127"/>
    </row>
    <row r="225" spans="1:5" ht="14.5" x14ac:dyDescent="0.35">
      <c r="A225" s="128" t="s">
        <v>40</v>
      </c>
      <c r="B225" s="128" t="s">
        <v>145</v>
      </c>
      <c r="C225" s="128" t="s">
        <v>42</v>
      </c>
      <c r="D225" s="128" t="s">
        <v>43</v>
      </c>
      <c r="E225" s="128" t="s">
        <v>146</v>
      </c>
    </row>
    <row r="226" spans="1:5" ht="14.5" x14ac:dyDescent="0.35">
      <c r="A226" s="128" t="s">
        <v>45</v>
      </c>
      <c r="B226" s="128" t="s">
        <v>125</v>
      </c>
      <c r="C226" s="127"/>
      <c r="D226" s="127"/>
      <c r="E226" s="127"/>
    </row>
    <row r="227" spans="1:5" ht="14.5" x14ac:dyDescent="0.35">
      <c r="A227" s="128" t="s">
        <v>45</v>
      </c>
      <c r="B227" s="128" t="s">
        <v>147</v>
      </c>
      <c r="C227" s="127"/>
      <c r="D227" s="127"/>
      <c r="E227" s="127"/>
    </row>
    <row r="228" spans="1:5" ht="14.5" x14ac:dyDescent="0.35">
      <c r="A228" s="128" t="s">
        <v>45</v>
      </c>
      <c r="B228" s="128" t="s">
        <v>148</v>
      </c>
      <c r="C228" s="127"/>
      <c r="D228" s="127"/>
      <c r="E228" s="127"/>
    </row>
    <row r="229" spans="1:5" ht="14.5" x14ac:dyDescent="0.35">
      <c r="A229" s="128" t="s">
        <v>45</v>
      </c>
      <c r="B229" s="128" t="s">
        <v>129</v>
      </c>
      <c r="C229" s="127"/>
      <c r="D229" s="127"/>
      <c r="E229" s="127"/>
    </row>
    <row r="230" spans="1:5" ht="14.5" x14ac:dyDescent="0.35">
      <c r="A230" s="128" t="s">
        <v>51</v>
      </c>
      <c r="B230" s="128" t="s">
        <v>52</v>
      </c>
      <c r="C230" s="127"/>
      <c r="D230" s="127"/>
      <c r="E230" s="127"/>
    </row>
    <row r="231" spans="1:5" ht="14.5" x14ac:dyDescent="0.35">
      <c r="A231" s="128" t="s">
        <v>39</v>
      </c>
      <c r="B231" s="127"/>
      <c r="C231" s="127"/>
      <c r="D231" s="127"/>
      <c r="E231" s="127"/>
    </row>
    <row r="232" spans="1:5" ht="14.5" x14ac:dyDescent="0.35">
      <c r="A232" s="128" t="s">
        <v>40</v>
      </c>
      <c r="B232" s="128" t="s">
        <v>149</v>
      </c>
      <c r="C232" s="128" t="s">
        <v>42</v>
      </c>
      <c r="D232" s="128" t="s">
        <v>43</v>
      </c>
      <c r="E232" s="128" t="s">
        <v>150</v>
      </c>
    </row>
    <row r="233" spans="1:5" ht="14.5" x14ac:dyDescent="0.35">
      <c r="A233" s="128" t="s">
        <v>45</v>
      </c>
      <c r="B233" s="128" t="s">
        <v>45</v>
      </c>
      <c r="C233" s="127"/>
      <c r="D233" s="127"/>
      <c r="E233" s="127"/>
    </row>
    <row r="234" spans="1:5" ht="14.5" x14ac:dyDescent="0.35">
      <c r="A234" s="128" t="s">
        <v>45</v>
      </c>
      <c r="B234" s="128" t="s">
        <v>151</v>
      </c>
      <c r="C234" s="127"/>
      <c r="D234" s="127"/>
      <c r="E234" s="127"/>
    </row>
    <row r="235" spans="1:5" ht="14.5" x14ac:dyDescent="0.35">
      <c r="A235" s="128" t="s">
        <v>45</v>
      </c>
      <c r="B235" s="128" t="s">
        <v>46</v>
      </c>
      <c r="C235" s="127"/>
      <c r="D235" s="127"/>
      <c r="E235" s="127"/>
    </row>
    <row r="236" spans="1:5" ht="14.5" x14ac:dyDescent="0.35">
      <c r="A236" s="128" t="s">
        <v>45</v>
      </c>
      <c r="B236" s="128" t="s">
        <v>152</v>
      </c>
      <c r="C236" s="127"/>
      <c r="D236" s="127"/>
      <c r="E236" s="127"/>
    </row>
    <row r="237" spans="1:5" ht="14.5" x14ac:dyDescent="0.35">
      <c r="A237" s="128" t="s">
        <v>45</v>
      </c>
      <c r="B237" s="128" t="s">
        <v>48</v>
      </c>
      <c r="C237" s="127"/>
      <c r="D237" s="127"/>
      <c r="E237" s="127"/>
    </row>
    <row r="238" spans="1:5" ht="14.5" x14ac:dyDescent="0.35">
      <c r="A238" s="128" t="s">
        <v>45</v>
      </c>
      <c r="B238" s="128" t="s">
        <v>49</v>
      </c>
      <c r="C238" s="127"/>
      <c r="D238" s="127"/>
      <c r="E238" s="127"/>
    </row>
    <row r="239" spans="1:5" ht="14.5" x14ac:dyDescent="0.35">
      <c r="A239" s="128" t="s">
        <v>45</v>
      </c>
      <c r="B239" s="128" t="s">
        <v>50</v>
      </c>
      <c r="C239" s="127"/>
      <c r="D239" s="127"/>
      <c r="E239" s="127"/>
    </row>
    <row r="240" spans="1:5" ht="14.5" x14ac:dyDescent="0.35">
      <c r="A240" s="128" t="s">
        <v>45</v>
      </c>
      <c r="B240" s="128" t="s">
        <v>153</v>
      </c>
      <c r="C240" s="127"/>
      <c r="D240" s="127"/>
      <c r="E240" s="127"/>
    </row>
    <row r="241" spans="1:5" ht="14.5" x14ac:dyDescent="0.35">
      <c r="A241" s="128" t="s">
        <v>45</v>
      </c>
      <c r="B241" s="128" t="s">
        <v>154</v>
      </c>
      <c r="C241" s="127"/>
      <c r="D241" s="127"/>
      <c r="E241" s="127"/>
    </row>
    <row r="242" spans="1:5" ht="14.5" x14ac:dyDescent="0.35">
      <c r="A242" s="128" t="s">
        <v>45</v>
      </c>
      <c r="B242" s="128" t="s">
        <v>155</v>
      </c>
      <c r="C242" s="127"/>
      <c r="D242" s="127"/>
      <c r="E242" s="127"/>
    </row>
    <row r="243" spans="1:5" ht="14.5" x14ac:dyDescent="0.35">
      <c r="A243" s="128" t="s">
        <v>51</v>
      </c>
      <c r="B243" s="128" t="s">
        <v>52</v>
      </c>
      <c r="C243" s="127"/>
      <c r="D243" s="127"/>
      <c r="E243" s="127"/>
    </row>
    <row r="244" spans="1:5" ht="14.5" x14ac:dyDescent="0.35">
      <c r="A244" s="128" t="s">
        <v>39</v>
      </c>
      <c r="B244" s="127"/>
      <c r="C244" s="127"/>
      <c r="D244" s="127"/>
      <c r="E244" s="127"/>
    </row>
    <row r="245" spans="1:5" ht="14.5" x14ac:dyDescent="0.35">
      <c r="A245" s="128" t="s">
        <v>40</v>
      </c>
      <c r="B245" s="128" t="s">
        <v>156</v>
      </c>
      <c r="C245" s="128" t="s">
        <v>42</v>
      </c>
      <c r="D245" s="128" t="s">
        <v>43</v>
      </c>
      <c r="E245" s="128" t="s">
        <v>157</v>
      </c>
    </row>
    <row r="246" spans="1:5" ht="14.5" x14ac:dyDescent="0.35">
      <c r="A246" s="128" t="s">
        <v>45</v>
      </c>
      <c r="B246" s="128" t="s">
        <v>45</v>
      </c>
      <c r="C246" s="127"/>
      <c r="D246" s="127"/>
      <c r="E246" s="127"/>
    </row>
    <row r="247" spans="1:5" ht="14.5" x14ac:dyDescent="0.35">
      <c r="A247" s="128" t="s">
        <v>45</v>
      </c>
      <c r="B247" s="128" t="s">
        <v>151</v>
      </c>
      <c r="C247" s="127"/>
      <c r="D247" s="127"/>
      <c r="E247" s="127"/>
    </row>
    <row r="248" spans="1:5" ht="14.5" x14ac:dyDescent="0.35">
      <c r="A248" s="128" t="s">
        <v>45</v>
      </c>
      <c r="B248" s="128" t="s">
        <v>46</v>
      </c>
      <c r="C248" s="127"/>
      <c r="D248" s="127"/>
      <c r="E248" s="127"/>
    </row>
    <row r="249" spans="1:5" ht="14.5" x14ac:dyDescent="0.35">
      <c r="A249" s="128" t="s">
        <v>45</v>
      </c>
      <c r="B249" s="128" t="s">
        <v>152</v>
      </c>
      <c r="C249" s="127"/>
      <c r="D249" s="127"/>
      <c r="E249" s="127"/>
    </row>
    <row r="250" spans="1:5" ht="14.5" x14ac:dyDescent="0.35">
      <c r="A250" s="128" t="s">
        <v>45</v>
      </c>
      <c r="B250" s="128" t="s">
        <v>48</v>
      </c>
      <c r="C250" s="127"/>
      <c r="D250" s="127"/>
      <c r="E250" s="127"/>
    </row>
    <row r="251" spans="1:5" ht="14.5" x14ac:dyDescent="0.35">
      <c r="A251" s="128" t="s">
        <v>45</v>
      </c>
      <c r="B251" s="128" t="s">
        <v>49</v>
      </c>
      <c r="C251" s="127"/>
      <c r="D251" s="127"/>
      <c r="E251" s="127"/>
    </row>
    <row r="252" spans="1:5" ht="14.5" x14ac:dyDescent="0.35">
      <c r="A252" s="128" t="s">
        <v>45</v>
      </c>
      <c r="B252" s="128" t="s">
        <v>50</v>
      </c>
      <c r="C252" s="127"/>
      <c r="D252" s="127"/>
      <c r="E252" s="127"/>
    </row>
    <row r="253" spans="1:5" ht="14.5" x14ac:dyDescent="0.35">
      <c r="A253" s="128" t="s">
        <v>45</v>
      </c>
      <c r="B253" s="128" t="s">
        <v>158</v>
      </c>
      <c r="C253" s="127"/>
      <c r="D253" s="127"/>
      <c r="E253" s="127"/>
    </row>
    <row r="254" spans="1:5" ht="14.5" x14ac:dyDescent="0.35">
      <c r="A254" s="128" t="s">
        <v>45</v>
      </c>
      <c r="B254" s="128" t="s">
        <v>154</v>
      </c>
      <c r="C254" s="127"/>
      <c r="D254" s="127"/>
      <c r="E254" s="127"/>
    </row>
    <row r="255" spans="1:5" ht="14.5" x14ac:dyDescent="0.35">
      <c r="A255" s="128" t="s">
        <v>45</v>
      </c>
      <c r="B255" s="128" t="s">
        <v>155</v>
      </c>
      <c r="C255" s="127"/>
      <c r="D255" s="127"/>
      <c r="E255" s="127"/>
    </row>
    <row r="256" spans="1:5" ht="14.5" x14ac:dyDescent="0.35">
      <c r="A256" s="128" t="s">
        <v>51</v>
      </c>
      <c r="B256" s="128" t="s">
        <v>52</v>
      </c>
      <c r="C256" s="127"/>
      <c r="D256" s="127"/>
      <c r="E256" s="127"/>
    </row>
    <row r="257" spans="1:5" ht="14.5" x14ac:dyDescent="0.35">
      <c r="A257" s="128" t="s">
        <v>39</v>
      </c>
      <c r="B257" s="127"/>
      <c r="C257" s="127"/>
      <c r="D257" s="127"/>
      <c r="E257" s="127"/>
    </row>
    <row r="258" spans="1:5" ht="14.5" x14ac:dyDescent="0.35">
      <c r="A258" s="128" t="s">
        <v>40</v>
      </c>
      <c r="B258" s="128" t="s">
        <v>159</v>
      </c>
      <c r="C258" s="128" t="s">
        <v>42</v>
      </c>
      <c r="D258" s="128" t="s">
        <v>43</v>
      </c>
      <c r="E258" s="128" t="s">
        <v>160</v>
      </c>
    </row>
    <row r="259" spans="1:5" ht="14.5" x14ac:dyDescent="0.35">
      <c r="A259" s="128" t="s">
        <v>45</v>
      </c>
      <c r="B259" s="128" t="s">
        <v>45</v>
      </c>
      <c r="C259" s="127"/>
      <c r="D259" s="127"/>
      <c r="E259" s="127"/>
    </row>
    <row r="260" spans="1:5" ht="14.5" x14ac:dyDescent="0.35">
      <c r="A260" s="128" t="s">
        <v>45</v>
      </c>
      <c r="B260" s="128" t="s">
        <v>151</v>
      </c>
      <c r="C260" s="127"/>
      <c r="D260" s="127"/>
      <c r="E260" s="127"/>
    </row>
    <row r="261" spans="1:5" ht="14.5" x14ac:dyDescent="0.35">
      <c r="A261" s="128" t="s">
        <v>45</v>
      </c>
      <c r="B261" s="128" t="s">
        <v>46</v>
      </c>
      <c r="C261" s="127"/>
      <c r="D261" s="127"/>
      <c r="E261" s="127"/>
    </row>
    <row r="262" spans="1:5" ht="14.5" x14ac:dyDescent="0.35">
      <c r="A262" s="128" t="s">
        <v>45</v>
      </c>
      <c r="B262" s="128" t="s">
        <v>152</v>
      </c>
      <c r="C262" s="127"/>
      <c r="D262" s="127"/>
      <c r="E262" s="127"/>
    </row>
    <row r="263" spans="1:5" ht="14.5" x14ac:dyDescent="0.35">
      <c r="A263" s="128" t="s">
        <v>45</v>
      </c>
      <c r="B263" s="128" t="s">
        <v>48</v>
      </c>
      <c r="C263" s="127"/>
      <c r="D263" s="127"/>
      <c r="E263" s="127"/>
    </row>
    <row r="264" spans="1:5" ht="14.5" x14ac:dyDescent="0.35">
      <c r="A264" s="128" t="s">
        <v>45</v>
      </c>
      <c r="B264" s="128" t="s">
        <v>49</v>
      </c>
      <c r="C264" s="127"/>
      <c r="D264" s="127"/>
      <c r="E264" s="127"/>
    </row>
    <row r="265" spans="1:5" ht="14.5" x14ac:dyDescent="0.35">
      <c r="A265" s="128" t="s">
        <v>45</v>
      </c>
      <c r="B265" s="128" t="s">
        <v>50</v>
      </c>
      <c r="C265" s="127"/>
      <c r="D265" s="127"/>
      <c r="E265" s="127"/>
    </row>
    <row r="266" spans="1:5" ht="14.5" x14ac:dyDescent="0.35">
      <c r="A266" s="128" t="s">
        <v>45</v>
      </c>
      <c r="B266" s="128" t="s">
        <v>161</v>
      </c>
      <c r="C266" s="127"/>
      <c r="D266" s="127"/>
      <c r="E266" s="127"/>
    </row>
    <row r="267" spans="1:5" ht="14.5" x14ac:dyDescent="0.35">
      <c r="A267" s="128" t="s">
        <v>45</v>
      </c>
      <c r="B267" s="128" t="s">
        <v>162</v>
      </c>
      <c r="C267" s="127"/>
      <c r="D267" s="127"/>
      <c r="E267" s="127"/>
    </row>
    <row r="268" spans="1:5" ht="14.5" x14ac:dyDescent="0.35">
      <c r="A268" s="128" t="s">
        <v>45</v>
      </c>
      <c r="B268" s="128" t="s">
        <v>163</v>
      </c>
      <c r="C268" s="127"/>
      <c r="D268" s="127"/>
      <c r="E268" s="127"/>
    </row>
    <row r="269" spans="1:5" ht="14.5" x14ac:dyDescent="0.35">
      <c r="A269" s="128" t="s">
        <v>51</v>
      </c>
      <c r="B269" s="128" t="s">
        <v>52</v>
      </c>
      <c r="C269" s="127"/>
      <c r="D269" s="127"/>
      <c r="E269" s="127"/>
    </row>
    <row r="270" spans="1:5" ht="14.5" x14ac:dyDescent="0.35">
      <c r="A270" s="128" t="s">
        <v>39</v>
      </c>
      <c r="B270" s="127"/>
      <c r="C270" s="127"/>
      <c r="D270" s="127"/>
      <c r="E270" s="127"/>
    </row>
    <row r="271" spans="1:5" ht="14.5" x14ac:dyDescent="0.35">
      <c r="A271" s="128" t="s">
        <v>40</v>
      </c>
      <c r="B271" s="128" t="s">
        <v>164</v>
      </c>
      <c r="C271" s="128" t="s">
        <v>42</v>
      </c>
      <c r="D271" s="128" t="s">
        <v>43</v>
      </c>
      <c r="E271" s="128" t="s">
        <v>165</v>
      </c>
    </row>
    <row r="272" spans="1:5" ht="14.5" x14ac:dyDescent="0.35">
      <c r="A272" s="128" t="s">
        <v>45</v>
      </c>
      <c r="B272" s="128" t="s">
        <v>45</v>
      </c>
      <c r="C272" s="127"/>
      <c r="D272" s="127"/>
      <c r="E272" s="127"/>
    </row>
    <row r="273" spans="1:5" ht="14.5" x14ac:dyDescent="0.35">
      <c r="A273" s="128" t="s">
        <v>45</v>
      </c>
      <c r="B273" s="128" t="s">
        <v>151</v>
      </c>
      <c r="C273" s="127"/>
      <c r="D273" s="127"/>
      <c r="E273" s="127"/>
    </row>
    <row r="274" spans="1:5" ht="14.5" x14ac:dyDescent="0.35">
      <c r="A274" s="128" t="s">
        <v>45</v>
      </c>
      <c r="B274" s="128" t="s">
        <v>46</v>
      </c>
      <c r="C274" s="127"/>
      <c r="D274" s="127"/>
      <c r="E274" s="127"/>
    </row>
    <row r="275" spans="1:5" ht="14.5" x14ac:dyDescent="0.35">
      <c r="A275" s="128" t="s">
        <v>45</v>
      </c>
      <c r="B275" s="128" t="s">
        <v>152</v>
      </c>
      <c r="C275" s="127"/>
      <c r="D275" s="127"/>
      <c r="E275" s="127"/>
    </row>
    <row r="276" spans="1:5" ht="14.5" x14ac:dyDescent="0.35">
      <c r="A276" s="128" t="s">
        <v>45</v>
      </c>
      <c r="B276" s="128" t="s">
        <v>48</v>
      </c>
      <c r="C276" s="127"/>
      <c r="D276" s="127"/>
      <c r="E276" s="127"/>
    </row>
    <row r="277" spans="1:5" ht="14.5" x14ac:dyDescent="0.35">
      <c r="A277" s="128" t="s">
        <v>45</v>
      </c>
      <c r="B277" s="128" t="s">
        <v>49</v>
      </c>
      <c r="C277" s="127"/>
      <c r="D277" s="127"/>
      <c r="E277" s="127"/>
    </row>
    <row r="278" spans="1:5" ht="14.5" x14ac:dyDescent="0.35">
      <c r="A278" s="128" t="s">
        <v>45</v>
      </c>
      <c r="B278" s="128" t="s">
        <v>50</v>
      </c>
      <c r="C278" s="127"/>
      <c r="D278" s="127"/>
      <c r="E278" s="127"/>
    </row>
    <row r="279" spans="1:5" ht="14.5" x14ac:dyDescent="0.35">
      <c r="A279" s="128" t="s">
        <v>45</v>
      </c>
      <c r="B279" s="128" t="s">
        <v>166</v>
      </c>
      <c r="C279" s="127"/>
      <c r="D279" s="127"/>
      <c r="E279" s="127"/>
    </row>
    <row r="280" spans="1:5" ht="14.5" x14ac:dyDescent="0.35">
      <c r="A280" s="128" t="s">
        <v>45</v>
      </c>
      <c r="B280" s="128" t="s">
        <v>162</v>
      </c>
      <c r="C280" s="127"/>
      <c r="D280" s="127"/>
      <c r="E280" s="127"/>
    </row>
    <row r="281" spans="1:5" ht="14.5" x14ac:dyDescent="0.35">
      <c r="A281" s="128" t="s">
        <v>45</v>
      </c>
      <c r="B281" s="128" t="s">
        <v>163</v>
      </c>
      <c r="C281" s="127"/>
      <c r="D281" s="127"/>
      <c r="E281" s="127"/>
    </row>
    <row r="282" spans="1:5" ht="14.5" x14ac:dyDescent="0.35">
      <c r="A282" s="128" t="s">
        <v>51</v>
      </c>
      <c r="B282" s="128" t="s">
        <v>52</v>
      </c>
      <c r="C282" s="127"/>
      <c r="D282" s="127"/>
      <c r="E282" s="127"/>
    </row>
    <row r="283" spans="1:5" ht="14.5" x14ac:dyDescent="0.35">
      <c r="A283" s="128" t="s">
        <v>39</v>
      </c>
      <c r="B283" s="127"/>
      <c r="C283" s="127"/>
      <c r="D283" s="127"/>
      <c r="E283" s="127"/>
    </row>
    <row r="284" spans="1:5" ht="14.5" x14ac:dyDescent="0.35">
      <c r="A284" s="128" t="s">
        <v>40</v>
      </c>
      <c r="B284" s="128" t="s">
        <v>253</v>
      </c>
      <c r="C284" s="128" t="s">
        <v>42</v>
      </c>
      <c r="D284" s="128" t="s">
        <v>43</v>
      </c>
      <c r="E284" s="128" t="s">
        <v>167</v>
      </c>
    </row>
    <row r="285" spans="1:5" ht="14.5" x14ac:dyDescent="0.35">
      <c r="A285" s="128" t="s">
        <v>45</v>
      </c>
      <c r="B285" s="128" t="s">
        <v>45</v>
      </c>
      <c r="C285" s="127"/>
      <c r="D285" s="127"/>
      <c r="E285" s="127"/>
    </row>
    <row r="286" spans="1:5" ht="14.5" x14ac:dyDescent="0.35">
      <c r="A286" s="128" t="s">
        <v>45</v>
      </c>
      <c r="B286" s="128" t="s">
        <v>151</v>
      </c>
      <c r="C286" s="127"/>
      <c r="D286" s="127"/>
      <c r="E286" s="127"/>
    </row>
    <row r="287" spans="1:5" ht="14.5" x14ac:dyDescent="0.35">
      <c r="A287" s="128" t="s">
        <v>45</v>
      </c>
      <c r="B287" s="128" t="s">
        <v>46</v>
      </c>
      <c r="C287" s="127"/>
      <c r="D287" s="127"/>
      <c r="E287" s="127"/>
    </row>
    <row r="288" spans="1:5" ht="14.5" x14ac:dyDescent="0.35">
      <c r="A288" s="128" t="s">
        <v>45</v>
      </c>
      <c r="B288" s="128" t="s">
        <v>152</v>
      </c>
      <c r="C288" s="127"/>
      <c r="D288" s="127"/>
      <c r="E288" s="127"/>
    </row>
    <row r="289" spans="1:5" ht="14.5" x14ac:dyDescent="0.35">
      <c r="A289" s="128" t="s">
        <v>45</v>
      </c>
      <c r="B289" s="128" t="s">
        <v>48</v>
      </c>
      <c r="C289" s="127"/>
      <c r="D289" s="127"/>
      <c r="E289" s="127"/>
    </row>
    <row r="290" spans="1:5" ht="14.5" x14ac:dyDescent="0.35">
      <c r="A290" s="128" t="s">
        <v>45</v>
      </c>
      <c r="B290" s="128" t="s">
        <v>49</v>
      </c>
      <c r="C290" s="127"/>
      <c r="D290" s="127"/>
      <c r="E290" s="127"/>
    </row>
    <row r="291" spans="1:5" ht="14.5" x14ac:dyDescent="0.35">
      <c r="A291" s="128" t="s">
        <v>45</v>
      </c>
      <c r="B291" s="128" t="s">
        <v>50</v>
      </c>
      <c r="C291" s="127"/>
      <c r="D291" s="127"/>
      <c r="E291" s="127"/>
    </row>
    <row r="292" spans="1:5" ht="14.5" x14ac:dyDescent="0.35">
      <c r="A292" s="128" t="s">
        <v>45</v>
      </c>
      <c r="B292" s="128" t="s">
        <v>168</v>
      </c>
      <c r="C292" s="127"/>
      <c r="D292" s="127"/>
      <c r="E292" s="127"/>
    </row>
    <row r="293" spans="1:5" ht="14.5" x14ac:dyDescent="0.35">
      <c r="A293" s="128" t="s">
        <v>45</v>
      </c>
      <c r="B293" s="128" t="s">
        <v>169</v>
      </c>
      <c r="C293" s="127"/>
      <c r="D293" s="127"/>
      <c r="E293" s="127"/>
    </row>
    <row r="294" spans="1:5" ht="14.5" x14ac:dyDescent="0.35">
      <c r="A294" s="128" t="s">
        <v>45</v>
      </c>
      <c r="B294" s="128" t="s">
        <v>155</v>
      </c>
      <c r="C294" s="127"/>
      <c r="D294" s="127"/>
      <c r="E294" s="127"/>
    </row>
    <row r="295" spans="1:5" ht="14.5" x14ac:dyDescent="0.35">
      <c r="A295" s="128" t="s">
        <v>51</v>
      </c>
      <c r="B295" s="128" t="s">
        <v>52</v>
      </c>
      <c r="C295" s="127"/>
      <c r="D295" s="127"/>
      <c r="E295" s="127"/>
    </row>
    <row r="296" spans="1:5" ht="14.5" x14ac:dyDescent="0.35">
      <c r="A296" s="128" t="s">
        <v>39</v>
      </c>
      <c r="B296" s="127"/>
      <c r="C296" s="127"/>
      <c r="D296" s="127"/>
      <c r="E296" s="127"/>
    </row>
    <row r="297" spans="1:5" ht="14.5" x14ac:dyDescent="0.35">
      <c r="A297" s="128" t="s">
        <v>40</v>
      </c>
      <c r="B297" s="128" t="s">
        <v>170</v>
      </c>
      <c r="C297" s="128" t="s">
        <v>42</v>
      </c>
      <c r="D297" s="128" t="s">
        <v>43</v>
      </c>
      <c r="E297" s="128" t="s">
        <v>171</v>
      </c>
    </row>
    <row r="298" spans="1:5" ht="14.5" x14ac:dyDescent="0.35">
      <c r="A298" s="128" t="s">
        <v>45</v>
      </c>
      <c r="B298" s="128" t="s">
        <v>45</v>
      </c>
      <c r="C298" s="127"/>
      <c r="D298" s="127"/>
      <c r="E298" s="127"/>
    </row>
    <row r="299" spans="1:5" ht="14.5" x14ac:dyDescent="0.35">
      <c r="A299" s="128" t="s">
        <v>45</v>
      </c>
      <c r="B299" s="128" t="s">
        <v>151</v>
      </c>
      <c r="C299" s="127"/>
      <c r="D299" s="127"/>
      <c r="E299" s="127"/>
    </row>
    <row r="300" spans="1:5" ht="14.5" x14ac:dyDescent="0.35">
      <c r="A300" s="128" t="s">
        <v>45</v>
      </c>
      <c r="B300" s="128" t="s">
        <v>46</v>
      </c>
      <c r="C300" s="127"/>
      <c r="D300" s="127"/>
      <c r="E300" s="127"/>
    </row>
    <row r="301" spans="1:5" ht="14.5" x14ac:dyDescent="0.35">
      <c r="A301" s="128" t="s">
        <v>45</v>
      </c>
      <c r="B301" s="128" t="s">
        <v>152</v>
      </c>
      <c r="C301" s="127"/>
      <c r="D301" s="127"/>
      <c r="E301" s="127"/>
    </row>
    <row r="302" spans="1:5" ht="14.5" x14ac:dyDescent="0.35">
      <c r="A302" s="128" t="s">
        <v>45</v>
      </c>
      <c r="B302" s="128" t="s">
        <v>48</v>
      </c>
      <c r="C302" s="127"/>
      <c r="D302" s="127"/>
      <c r="E302" s="127"/>
    </row>
    <row r="303" spans="1:5" ht="14.5" x14ac:dyDescent="0.35">
      <c r="A303" s="128" t="s">
        <v>45</v>
      </c>
      <c r="B303" s="128" t="s">
        <v>49</v>
      </c>
      <c r="C303" s="127"/>
      <c r="D303" s="127"/>
      <c r="E303" s="127"/>
    </row>
    <row r="304" spans="1:5" ht="14.5" x14ac:dyDescent="0.35">
      <c r="A304" s="128" t="s">
        <v>45</v>
      </c>
      <c r="B304" s="128" t="s">
        <v>50</v>
      </c>
      <c r="C304" s="127"/>
      <c r="D304" s="127"/>
      <c r="E304" s="127"/>
    </row>
    <row r="305" spans="1:5" ht="14.5" x14ac:dyDescent="0.35">
      <c r="A305" s="128" t="s">
        <v>45</v>
      </c>
      <c r="B305" s="128" t="s">
        <v>161</v>
      </c>
      <c r="C305" s="127"/>
      <c r="D305" s="127"/>
      <c r="E305" s="127"/>
    </row>
    <row r="306" spans="1:5" ht="14.5" x14ac:dyDescent="0.35">
      <c r="A306" s="128" t="s">
        <v>45</v>
      </c>
      <c r="B306" s="128" t="s">
        <v>162</v>
      </c>
      <c r="C306" s="127"/>
      <c r="D306" s="127"/>
      <c r="E306" s="127"/>
    </row>
    <row r="307" spans="1:5" ht="14.5" x14ac:dyDescent="0.35">
      <c r="A307" s="128" t="s">
        <v>45</v>
      </c>
      <c r="B307" s="128" t="s">
        <v>163</v>
      </c>
      <c r="C307" s="127"/>
      <c r="D307" s="127"/>
      <c r="E307" s="127"/>
    </row>
    <row r="308" spans="1:5" ht="14.5" x14ac:dyDescent="0.35">
      <c r="A308" s="128" t="s">
        <v>51</v>
      </c>
      <c r="B308" s="128" t="s">
        <v>52</v>
      </c>
      <c r="C308" s="127"/>
      <c r="D308" s="127"/>
      <c r="E308" s="127"/>
    </row>
    <row r="309" spans="1:5" ht="14.5" x14ac:dyDescent="0.35">
      <c r="A309" s="128" t="s">
        <v>39</v>
      </c>
      <c r="B309" s="127"/>
      <c r="C309" s="127"/>
      <c r="D309" s="127"/>
      <c r="E309" s="127"/>
    </row>
    <row r="310" spans="1:5" ht="14.5" x14ac:dyDescent="0.35">
      <c r="A310" s="128" t="s">
        <v>40</v>
      </c>
      <c r="B310" s="128" t="s">
        <v>172</v>
      </c>
      <c r="C310" s="128" t="s">
        <v>42</v>
      </c>
      <c r="D310" s="128" t="s">
        <v>43</v>
      </c>
      <c r="E310" s="128" t="s">
        <v>173</v>
      </c>
    </row>
    <row r="311" spans="1:5" ht="14.5" x14ac:dyDescent="0.35">
      <c r="A311" s="128" t="s">
        <v>45</v>
      </c>
      <c r="B311" s="128" t="s">
        <v>45</v>
      </c>
      <c r="C311" s="127"/>
      <c r="D311" s="127"/>
      <c r="E311" s="127"/>
    </row>
    <row r="312" spans="1:5" ht="14.5" x14ac:dyDescent="0.35">
      <c r="A312" s="128" t="s">
        <v>45</v>
      </c>
      <c r="B312" s="128" t="s">
        <v>151</v>
      </c>
      <c r="C312" s="127"/>
      <c r="D312" s="127"/>
      <c r="E312" s="127"/>
    </row>
    <row r="313" spans="1:5" ht="14.5" x14ac:dyDescent="0.35">
      <c r="A313" s="128" t="s">
        <v>45</v>
      </c>
      <c r="B313" s="128" t="s">
        <v>46</v>
      </c>
      <c r="C313" s="127"/>
      <c r="D313" s="127"/>
      <c r="E313" s="127"/>
    </row>
    <row r="314" spans="1:5" ht="14.5" x14ac:dyDescent="0.35">
      <c r="A314" s="128" t="s">
        <v>45</v>
      </c>
      <c r="B314" s="128" t="s">
        <v>152</v>
      </c>
      <c r="C314" s="127"/>
      <c r="D314" s="127"/>
      <c r="E314" s="127"/>
    </row>
    <row r="315" spans="1:5" ht="14.5" x14ac:dyDescent="0.35">
      <c r="A315" s="128" t="s">
        <v>45</v>
      </c>
      <c r="B315" s="128" t="s">
        <v>48</v>
      </c>
      <c r="C315" s="127"/>
      <c r="D315" s="127"/>
      <c r="E315" s="127"/>
    </row>
    <row r="316" spans="1:5" ht="14.5" x14ac:dyDescent="0.35">
      <c r="A316" s="128" t="s">
        <v>45</v>
      </c>
      <c r="B316" s="128" t="s">
        <v>49</v>
      </c>
      <c r="C316" s="127"/>
      <c r="D316" s="127"/>
      <c r="E316" s="127"/>
    </row>
    <row r="317" spans="1:5" ht="14.5" x14ac:dyDescent="0.35">
      <c r="A317" s="128" t="s">
        <v>45</v>
      </c>
      <c r="B317" s="128" t="s">
        <v>50</v>
      </c>
      <c r="C317" s="127"/>
      <c r="D317" s="127"/>
      <c r="E317" s="127"/>
    </row>
    <row r="318" spans="1:5" ht="14.5" x14ac:dyDescent="0.35">
      <c r="A318" s="128" t="s">
        <v>45</v>
      </c>
      <c r="B318" s="128" t="s">
        <v>166</v>
      </c>
      <c r="C318" s="127"/>
      <c r="D318" s="127"/>
      <c r="E318" s="127"/>
    </row>
    <row r="319" spans="1:5" ht="14.5" x14ac:dyDescent="0.35">
      <c r="A319" s="128" t="s">
        <v>45</v>
      </c>
      <c r="B319" s="128" t="s">
        <v>162</v>
      </c>
      <c r="C319" s="127"/>
      <c r="D319" s="127"/>
      <c r="E319" s="127"/>
    </row>
    <row r="320" spans="1:5" ht="14.5" x14ac:dyDescent="0.35">
      <c r="A320" s="128" t="s">
        <v>45</v>
      </c>
      <c r="B320" s="128" t="s">
        <v>163</v>
      </c>
      <c r="C320" s="127"/>
      <c r="D320" s="127"/>
      <c r="E320" s="127"/>
    </row>
    <row r="321" spans="1:5" ht="14.5" x14ac:dyDescent="0.35">
      <c r="A321" s="128" t="s">
        <v>51</v>
      </c>
      <c r="B321" s="128" t="s">
        <v>52</v>
      </c>
      <c r="C321" s="127"/>
      <c r="D321" s="127"/>
      <c r="E321" s="127"/>
    </row>
    <row r="322" spans="1:5" ht="14.5" x14ac:dyDescent="0.35">
      <c r="A322" s="128" t="s">
        <v>39</v>
      </c>
      <c r="B322" s="127"/>
      <c r="C322" s="127"/>
      <c r="D322" s="127"/>
      <c r="E322" s="127"/>
    </row>
    <row r="323" spans="1:5" ht="14.5" x14ac:dyDescent="0.35">
      <c r="A323" s="128" t="s">
        <v>40</v>
      </c>
      <c r="B323" s="128" t="s">
        <v>41</v>
      </c>
      <c r="C323" s="128" t="s">
        <v>42</v>
      </c>
      <c r="D323" s="128" t="s">
        <v>43</v>
      </c>
      <c r="E323" s="128" t="s">
        <v>174</v>
      </c>
    </row>
    <row r="324" spans="1:5" ht="14.5" x14ac:dyDescent="0.35">
      <c r="A324" s="128" t="s">
        <v>45</v>
      </c>
      <c r="B324" s="128" t="s">
        <v>45</v>
      </c>
      <c r="C324" s="127"/>
      <c r="D324" s="127"/>
      <c r="E324" s="127"/>
    </row>
    <row r="325" spans="1:5" ht="14.5" x14ac:dyDescent="0.35">
      <c r="A325" s="128" t="s">
        <v>45</v>
      </c>
      <c r="B325" s="128" t="s">
        <v>175</v>
      </c>
      <c r="C325" s="127"/>
      <c r="D325" s="127"/>
      <c r="E325" s="127"/>
    </row>
    <row r="326" spans="1:5" ht="14.5" x14ac:dyDescent="0.35">
      <c r="A326" s="128" t="s">
        <v>45</v>
      </c>
      <c r="B326" s="128" t="s">
        <v>46</v>
      </c>
      <c r="C326" s="127"/>
      <c r="D326" s="127"/>
      <c r="E326" s="127"/>
    </row>
    <row r="327" spans="1:5" ht="14.5" x14ac:dyDescent="0.35">
      <c r="A327" s="128" t="s">
        <v>45</v>
      </c>
      <c r="B327" s="128" t="s">
        <v>176</v>
      </c>
      <c r="C327" s="127"/>
      <c r="D327" s="127"/>
      <c r="E327" s="127"/>
    </row>
    <row r="328" spans="1:5" ht="14.5" x14ac:dyDescent="0.35">
      <c r="A328" s="128" t="s">
        <v>45</v>
      </c>
      <c r="B328" s="128" t="s">
        <v>48</v>
      </c>
      <c r="C328" s="127"/>
      <c r="D328" s="127"/>
      <c r="E328" s="127"/>
    </row>
    <row r="329" spans="1:5" ht="14.5" x14ac:dyDescent="0.35">
      <c r="A329" s="128" t="s">
        <v>45</v>
      </c>
      <c r="B329" s="128" t="s">
        <v>49</v>
      </c>
      <c r="C329" s="127"/>
      <c r="D329" s="127"/>
      <c r="E329" s="127"/>
    </row>
    <row r="330" spans="1:5" ht="14.5" x14ac:dyDescent="0.35">
      <c r="A330" s="128" t="s">
        <v>45</v>
      </c>
      <c r="B330" s="128" t="s">
        <v>50</v>
      </c>
      <c r="C330" s="127"/>
      <c r="D330" s="127"/>
      <c r="E330" s="127"/>
    </row>
    <row r="331" spans="1:5" ht="14.5" x14ac:dyDescent="0.35">
      <c r="A331" s="128" t="s">
        <v>51</v>
      </c>
      <c r="B331" s="128" t="s">
        <v>52</v>
      </c>
      <c r="C331" s="127"/>
      <c r="D331" s="127"/>
      <c r="E331" s="127"/>
    </row>
    <row r="332" spans="1:5" ht="14.5" x14ac:dyDescent="0.35">
      <c r="A332" s="128" t="s">
        <v>39</v>
      </c>
      <c r="B332" s="127"/>
      <c r="C332" s="127"/>
      <c r="D332" s="127"/>
      <c r="E332" s="127"/>
    </row>
    <row r="333" spans="1:5" ht="14.5" x14ac:dyDescent="0.35">
      <c r="A333" s="128" t="s">
        <v>40</v>
      </c>
      <c r="B333" s="128" t="s">
        <v>41</v>
      </c>
      <c r="C333" s="128" t="s">
        <v>42</v>
      </c>
      <c r="D333" s="128" t="s">
        <v>43</v>
      </c>
      <c r="E333" s="128" t="s">
        <v>177</v>
      </c>
    </row>
    <row r="334" spans="1:5" ht="14.5" x14ac:dyDescent="0.35">
      <c r="A334" s="128" t="s">
        <v>45</v>
      </c>
      <c r="B334" s="128" t="s">
        <v>45</v>
      </c>
      <c r="C334" s="127"/>
      <c r="D334" s="127"/>
      <c r="E334" s="127"/>
    </row>
    <row r="335" spans="1:5" ht="14.5" x14ac:dyDescent="0.35">
      <c r="A335" s="128" t="s">
        <v>45</v>
      </c>
      <c r="B335" s="128" t="s">
        <v>178</v>
      </c>
      <c r="C335" s="127"/>
      <c r="D335" s="127"/>
      <c r="E335" s="127"/>
    </row>
    <row r="336" spans="1:5" ht="14.5" x14ac:dyDescent="0.35">
      <c r="A336" s="128" t="s">
        <v>45</v>
      </c>
      <c r="B336" s="128" t="s">
        <v>46</v>
      </c>
      <c r="C336" s="127"/>
      <c r="D336" s="127"/>
      <c r="E336" s="127"/>
    </row>
    <row r="337" spans="1:5" ht="14.5" x14ac:dyDescent="0.35">
      <c r="A337" s="128" t="s">
        <v>45</v>
      </c>
      <c r="B337" s="128" t="s">
        <v>179</v>
      </c>
      <c r="C337" s="127"/>
      <c r="D337" s="127"/>
      <c r="E337" s="127"/>
    </row>
    <row r="338" spans="1:5" ht="14.5" x14ac:dyDescent="0.35">
      <c r="A338" s="128" t="s">
        <v>45</v>
      </c>
      <c r="B338" s="128" t="s">
        <v>48</v>
      </c>
      <c r="C338" s="127"/>
      <c r="D338" s="127"/>
      <c r="E338" s="127"/>
    </row>
    <row r="339" spans="1:5" ht="14.5" x14ac:dyDescent="0.35">
      <c r="A339" s="128" t="s">
        <v>45</v>
      </c>
      <c r="B339" s="128" t="s">
        <v>49</v>
      </c>
      <c r="C339" s="127"/>
      <c r="D339" s="127"/>
      <c r="E339" s="127"/>
    </row>
    <row r="340" spans="1:5" ht="14.5" x14ac:dyDescent="0.35">
      <c r="A340" s="128" t="s">
        <v>45</v>
      </c>
      <c r="B340" s="128" t="s">
        <v>50</v>
      </c>
      <c r="C340" s="127"/>
      <c r="D340" s="127"/>
      <c r="E340" s="127"/>
    </row>
    <row r="341" spans="1:5" ht="14.5" x14ac:dyDescent="0.35">
      <c r="A341" s="128" t="s">
        <v>45</v>
      </c>
      <c r="B341" s="128" t="s">
        <v>180</v>
      </c>
      <c r="C341" s="127"/>
      <c r="D341" s="127"/>
      <c r="E341" s="127"/>
    </row>
    <row r="342" spans="1:5" ht="14.5" x14ac:dyDescent="0.35">
      <c r="A342" s="128" t="s">
        <v>51</v>
      </c>
      <c r="B342" s="128" t="s">
        <v>52</v>
      </c>
      <c r="C342" s="127"/>
      <c r="D342" s="127"/>
      <c r="E342" s="127"/>
    </row>
    <row r="343" spans="1:5" ht="14.5" x14ac:dyDescent="0.35">
      <c r="A343" s="128" t="s">
        <v>39</v>
      </c>
      <c r="B343" s="127"/>
      <c r="C343" s="127"/>
      <c r="D343" s="127"/>
      <c r="E343" s="127"/>
    </row>
    <row r="344" spans="1:5" ht="14.5" x14ac:dyDescent="0.35">
      <c r="A344" s="128" t="s">
        <v>40</v>
      </c>
      <c r="B344" s="128" t="s">
        <v>181</v>
      </c>
      <c r="C344" s="128" t="s">
        <v>182</v>
      </c>
      <c r="D344" s="128" t="s">
        <v>43</v>
      </c>
      <c r="E344" s="128" t="s">
        <v>183</v>
      </c>
    </row>
    <row r="345" spans="1:5" ht="14.5" x14ac:dyDescent="0.35">
      <c r="A345" s="128" t="s">
        <v>45</v>
      </c>
      <c r="B345" s="128" t="s">
        <v>45</v>
      </c>
      <c r="C345" s="127"/>
      <c r="D345" s="127"/>
      <c r="E345" s="127"/>
    </row>
    <row r="346" spans="1:5" ht="14.5" x14ac:dyDescent="0.35">
      <c r="A346" s="128" t="s">
        <v>45</v>
      </c>
      <c r="B346" s="128" t="s">
        <v>384</v>
      </c>
      <c r="C346" s="127"/>
      <c r="D346" s="127"/>
      <c r="E346" s="127"/>
    </row>
    <row r="347" spans="1:5" ht="14.5" x14ac:dyDescent="0.35">
      <c r="A347" s="128" t="s">
        <v>45</v>
      </c>
      <c r="B347" s="128" t="s">
        <v>46</v>
      </c>
      <c r="C347" s="127"/>
      <c r="D347" s="127"/>
      <c r="E347" s="127"/>
    </row>
    <row r="348" spans="1:5" ht="14.5" x14ac:dyDescent="0.35">
      <c r="A348" s="128" t="s">
        <v>45</v>
      </c>
      <c r="B348" s="128" t="s">
        <v>184</v>
      </c>
      <c r="C348" s="127"/>
      <c r="D348" s="127"/>
      <c r="E348" s="127"/>
    </row>
    <row r="349" spans="1:5" ht="14.5" x14ac:dyDescent="0.35">
      <c r="A349" s="128" t="s">
        <v>45</v>
      </c>
      <c r="B349" s="128" t="s">
        <v>48</v>
      </c>
      <c r="C349" s="127"/>
      <c r="D349" s="127"/>
      <c r="E349" s="127"/>
    </row>
    <row r="350" spans="1:5" ht="14.5" x14ac:dyDescent="0.35">
      <c r="A350" s="128" t="s">
        <v>45</v>
      </c>
      <c r="B350" s="128" t="s">
        <v>49</v>
      </c>
      <c r="C350" s="127"/>
      <c r="D350" s="127"/>
      <c r="E350" s="127"/>
    </row>
    <row r="351" spans="1:5" ht="14.5" x14ac:dyDescent="0.35">
      <c r="A351" s="128" t="s">
        <v>45</v>
      </c>
      <c r="B351" s="128" t="s">
        <v>50</v>
      </c>
      <c r="C351" s="127"/>
      <c r="D351" s="127"/>
      <c r="E351" s="127"/>
    </row>
    <row r="352" spans="1:5" ht="14.5" x14ac:dyDescent="0.35">
      <c r="A352" s="128" t="s">
        <v>45</v>
      </c>
      <c r="B352" s="128" t="s">
        <v>185</v>
      </c>
      <c r="C352" s="127"/>
      <c r="D352" s="127"/>
      <c r="E352" s="127"/>
    </row>
    <row r="353" spans="1:5" ht="14.5" x14ac:dyDescent="0.35">
      <c r="A353" s="128" t="s">
        <v>51</v>
      </c>
      <c r="B353" s="128" t="s">
        <v>52</v>
      </c>
      <c r="C353" s="127"/>
      <c r="D353" s="127"/>
      <c r="E353" s="127"/>
    </row>
    <row r="354" spans="1:5" ht="14.5" x14ac:dyDescent="0.35">
      <c r="A354" s="128" t="s">
        <v>39</v>
      </c>
      <c r="B354" s="127"/>
      <c r="C354" s="127"/>
      <c r="D354" s="127"/>
      <c r="E354" s="127"/>
    </row>
    <row r="355" spans="1:5" ht="14.5" x14ac:dyDescent="0.35">
      <c r="A355" s="128" t="s">
        <v>40</v>
      </c>
      <c r="B355" s="128" t="s">
        <v>186</v>
      </c>
      <c r="C355" s="128" t="s">
        <v>182</v>
      </c>
      <c r="D355" s="128" t="s">
        <v>43</v>
      </c>
      <c r="E355" s="128" t="s">
        <v>187</v>
      </c>
    </row>
    <row r="356" spans="1:5" ht="14.5" x14ac:dyDescent="0.35">
      <c r="A356" s="128" t="s">
        <v>45</v>
      </c>
      <c r="B356" s="128" t="s">
        <v>45</v>
      </c>
      <c r="C356" s="127"/>
      <c r="D356" s="127"/>
      <c r="E356" s="127"/>
    </row>
    <row r="357" spans="1:5" ht="14.5" x14ac:dyDescent="0.35">
      <c r="A357" s="128" t="s">
        <v>45</v>
      </c>
      <c r="B357" s="128" t="s">
        <v>52</v>
      </c>
      <c r="C357" s="127"/>
      <c r="D357" s="127"/>
      <c r="E357" s="127"/>
    </row>
    <row r="358" spans="1:5" ht="14.5" x14ac:dyDescent="0.35">
      <c r="A358" s="128" t="s">
        <v>45</v>
      </c>
      <c r="B358" s="128" t="s">
        <v>46</v>
      </c>
      <c r="C358" s="127"/>
      <c r="D358" s="127"/>
      <c r="E358" s="127"/>
    </row>
    <row r="359" spans="1:5" ht="14.5" x14ac:dyDescent="0.35">
      <c r="A359" s="128" t="s">
        <v>45</v>
      </c>
      <c r="B359" s="128" t="s">
        <v>188</v>
      </c>
      <c r="C359" s="127"/>
      <c r="D359" s="127"/>
      <c r="E359" s="127"/>
    </row>
    <row r="360" spans="1:5" ht="14.5" x14ac:dyDescent="0.35">
      <c r="A360" s="128" t="s">
        <v>45</v>
      </c>
      <c r="B360" s="128" t="s">
        <v>48</v>
      </c>
      <c r="C360" s="127"/>
      <c r="D360" s="127"/>
      <c r="E360" s="127"/>
    </row>
    <row r="361" spans="1:5" ht="14.5" x14ac:dyDescent="0.35">
      <c r="A361" s="128" t="s">
        <v>45</v>
      </c>
      <c r="B361" s="128" t="s">
        <v>49</v>
      </c>
      <c r="C361" s="127"/>
      <c r="D361" s="127"/>
      <c r="E361" s="127"/>
    </row>
    <row r="362" spans="1:5" ht="14.5" x14ac:dyDescent="0.35">
      <c r="A362" s="128" t="s">
        <v>45</v>
      </c>
      <c r="B362" s="128" t="s">
        <v>50</v>
      </c>
      <c r="C362" s="127"/>
      <c r="D362" s="127"/>
      <c r="E362" s="127"/>
    </row>
    <row r="363" spans="1:5" ht="14.5" x14ac:dyDescent="0.35">
      <c r="A363" s="128" t="s">
        <v>45</v>
      </c>
      <c r="B363" s="128" t="s">
        <v>185</v>
      </c>
      <c r="C363" s="127"/>
      <c r="D363" s="127"/>
      <c r="E363" s="127"/>
    </row>
    <row r="364" spans="1:5" ht="14.5" x14ac:dyDescent="0.35">
      <c r="A364" s="128" t="s">
        <v>51</v>
      </c>
      <c r="B364" s="128" t="s">
        <v>52</v>
      </c>
      <c r="C364" s="127"/>
      <c r="D364" s="127"/>
      <c r="E364" s="127"/>
    </row>
    <row r="365" spans="1:5" ht="14.5" x14ac:dyDescent="0.35">
      <c r="A365" s="128" t="s">
        <v>39</v>
      </c>
      <c r="B365" s="127"/>
      <c r="C365" s="127"/>
      <c r="D365" s="127"/>
      <c r="E365" s="127"/>
    </row>
    <row r="366" spans="1:5" ht="14.5" x14ac:dyDescent="0.35">
      <c r="A366" s="128" t="s">
        <v>40</v>
      </c>
      <c r="B366" s="128" t="s">
        <v>189</v>
      </c>
      <c r="C366" s="128" t="s">
        <v>42</v>
      </c>
      <c r="D366" s="128" t="s">
        <v>43</v>
      </c>
      <c r="E366" s="128" t="s">
        <v>190</v>
      </c>
    </row>
    <row r="367" spans="1:5" ht="14.5" x14ac:dyDescent="0.35">
      <c r="A367" s="128" t="s">
        <v>45</v>
      </c>
      <c r="B367" s="128" t="s">
        <v>45</v>
      </c>
      <c r="C367" s="127"/>
      <c r="D367" s="127"/>
      <c r="E367" s="127"/>
    </row>
    <row r="368" spans="1:5" ht="14.5" x14ac:dyDescent="0.35">
      <c r="A368" s="128" t="s">
        <v>45</v>
      </c>
      <c r="B368" s="128" t="s">
        <v>52</v>
      </c>
      <c r="C368" s="127"/>
      <c r="D368" s="127"/>
      <c r="E368" s="127"/>
    </row>
    <row r="369" spans="1:5" ht="14.5" x14ac:dyDescent="0.35">
      <c r="A369" s="128" t="s">
        <v>45</v>
      </c>
      <c r="B369" s="128" t="s">
        <v>46</v>
      </c>
      <c r="C369" s="127"/>
      <c r="D369" s="127"/>
      <c r="E369" s="127"/>
    </row>
    <row r="370" spans="1:5" ht="14.5" x14ac:dyDescent="0.35">
      <c r="A370" s="128" t="s">
        <v>45</v>
      </c>
      <c r="B370" s="128" t="s">
        <v>189</v>
      </c>
      <c r="C370" s="127"/>
      <c r="D370" s="127"/>
      <c r="E370" s="127"/>
    </row>
    <row r="371" spans="1:5" ht="14.5" x14ac:dyDescent="0.35">
      <c r="A371" s="128" t="s">
        <v>45</v>
      </c>
      <c r="B371" s="128" t="s">
        <v>48</v>
      </c>
      <c r="C371" s="127"/>
      <c r="D371" s="127"/>
      <c r="E371" s="127"/>
    </row>
    <row r="372" spans="1:5" ht="14.5" x14ac:dyDescent="0.35">
      <c r="A372" s="128" t="s">
        <v>45</v>
      </c>
      <c r="B372" s="128" t="s">
        <v>49</v>
      </c>
      <c r="C372" s="127"/>
      <c r="D372" s="127"/>
      <c r="E372" s="127"/>
    </row>
    <row r="373" spans="1:5" ht="14.5" x14ac:dyDescent="0.35">
      <c r="A373" s="128" t="s">
        <v>45</v>
      </c>
      <c r="B373" s="128" t="s">
        <v>50</v>
      </c>
      <c r="C373" s="127"/>
      <c r="D373" s="127"/>
      <c r="E373" s="127"/>
    </row>
    <row r="374" spans="1:5" ht="14.5" x14ac:dyDescent="0.35">
      <c r="A374" s="128" t="s">
        <v>51</v>
      </c>
      <c r="B374" s="128" t="s">
        <v>52</v>
      </c>
      <c r="C374" s="127"/>
      <c r="D374" s="127"/>
      <c r="E374" s="127"/>
    </row>
    <row r="375" spans="1:5" ht="14.5" x14ac:dyDescent="0.35">
      <c r="A375" s="128" t="s">
        <v>39</v>
      </c>
      <c r="B375" s="127"/>
      <c r="C375" s="127"/>
      <c r="D375" s="127"/>
      <c r="E375" s="127"/>
    </row>
    <row r="376" spans="1:5" ht="14.5" x14ac:dyDescent="0.35">
      <c r="A376" s="128" t="s">
        <v>40</v>
      </c>
      <c r="B376" s="128" t="s">
        <v>365</v>
      </c>
      <c r="C376" s="128" t="s">
        <v>42</v>
      </c>
      <c r="D376" s="128" t="s">
        <v>366</v>
      </c>
      <c r="E376" s="128" t="s">
        <v>84</v>
      </c>
    </row>
    <row r="377" spans="1:5" ht="14.5" x14ac:dyDescent="0.35">
      <c r="A377" s="128" t="s">
        <v>45</v>
      </c>
      <c r="B377" s="128" t="s">
        <v>45</v>
      </c>
      <c r="C377" s="127"/>
      <c r="D377" s="127"/>
      <c r="E377" s="127"/>
    </row>
    <row r="378" spans="1:5" ht="14.5" x14ac:dyDescent="0.35">
      <c r="A378" s="128" t="s">
        <v>45</v>
      </c>
      <c r="B378" s="128" t="s">
        <v>465</v>
      </c>
    </row>
    <row r="379" spans="1:5" ht="14.5" x14ac:dyDescent="0.35">
      <c r="A379" s="128" t="s">
        <v>45</v>
      </c>
      <c r="B379" s="128" t="s">
        <v>46</v>
      </c>
    </row>
    <row r="380" spans="1:5" ht="14.5" x14ac:dyDescent="0.35">
      <c r="A380" s="128" t="s">
        <v>45</v>
      </c>
      <c r="B380" s="128" t="s">
        <v>455</v>
      </c>
    </row>
    <row r="381" spans="1:5" ht="14.5" x14ac:dyDescent="0.35">
      <c r="A381" s="128" t="s">
        <v>45</v>
      </c>
      <c r="B381" s="128" t="s">
        <v>48</v>
      </c>
    </row>
    <row r="382" spans="1:5" ht="14.5" x14ac:dyDescent="0.35">
      <c r="A382" s="128" t="s">
        <v>45</v>
      </c>
      <c r="B382" s="128" t="s">
        <v>49</v>
      </c>
    </row>
    <row r="383" spans="1:5" ht="14.5" x14ac:dyDescent="0.35">
      <c r="A383" s="128" t="s">
        <v>45</v>
      </c>
      <c r="B383" s="128" t="s">
        <v>50</v>
      </c>
    </row>
    <row r="384" spans="1:5" ht="14.5" x14ac:dyDescent="0.35">
      <c r="A384" s="128" t="s">
        <v>51</v>
      </c>
      <c r="B384" s="128" t="s">
        <v>52</v>
      </c>
    </row>
    <row r="385" spans="1:5" ht="14.5" x14ac:dyDescent="0.35">
      <c r="A385" s="128" t="s">
        <v>39</v>
      </c>
      <c r="B385" s="128"/>
    </row>
    <row r="386" spans="1:5" ht="14.5" x14ac:dyDescent="0.35">
      <c r="A386" s="128" t="s">
        <v>40</v>
      </c>
      <c r="B386" s="15" t="s">
        <v>374</v>
      </c>
      <c r="C386" s="128" t="s">
        <v>42</v>
      </c>
      <c r="D386" s="128" t="s">
        <v>366</v>
      </c>
      <c r="E386" s="128" t="s">
        <v>113</v>
      </c>
    </row>
    <row r="387" spans="1:5" ht="14.5" x14ac:dyDescent="0.35">
      <c r="A387" s="128" t="s">
        <v>45</v>
      </c>
      <c r="B387" s="128" t="s">
        <v>45</v>
      </c>
      <c r="C387" s="127"/>
      <c r="D387" s="127"/>
      <c r="E387" s="127"/>
    </row>
    <row r="388" spans="1:5" ht="14.5" x14ac:dyDescent="0.35">
      <c r="A388" s="128" t="s">
        <v>45</v>
      </c>
      <c r="B388" s="128" t="s">
        <v>464</v>
      </c>
    </row>
    <row r="389" spans="1:5" ht="14.5" x14ac:dyDescent="0.35">
      <c r="A389" s="128" t="s">
        <v>45</v>
      </c>
      <c r="B389" s="128" t="s">
        <v>462</v>
      </c>
    </row>
    <row r="390" spans="1:5" ht="14.5" x14ac:dyDescent="0.35">
      <c r="A390" s="128" t="s">
        <v>45</v>
      </c>
      <c r="B390" s="128" t="s">
        <v>46</v>
      </c>
    </row>
    <row r="391" spans="1:5" ht="14.5" x14ac:dyDescent="0.35">
      <c r="A391" s="128" t="s">
        <v>45</v>
      </c>
      <c r="B391" s="15" t="s">
        <v>459</v>
      </c>
    </row>
    <row r="392" spans="1:5" ht="14.5" x14ac:dyDescent="0.35">
      <c r="A392" s="128" t="s">
        <v>45</v>
      </c>
      <c r="B392" s="128" t="s">
        <v>48</v>
      </c>
    </row>
    <row r="393" spans="1:5" ht="14.5" x14ac:dyDescent="0.35">
      <c r="A393" s="128" t="s">
        <v>45</v>
      </c>
      <c r="B393" s="128" t="s">
        <v>49</v>
      </c>
    </row>
    <row r="394" spans="1:5" ht="14.5" x14ac:dyDescent="0.35">
      <c r="A394" s="128" t="s">
        <v>45</v>
      </c>
      <c r="B394" s="128" t="s">
        <v>50</v>
      </c>
    </row>
    <row r="395" spans="1:5" ht="14.5" x14ac:dyDescent="0.35">
      <c r="A395" s="128" t="s">
        <v>51</v>
      </c>
      <c r="B395" s="128" t="s">
        <v>52</v>
      </c>
    </row>
    <row r="396" spans="1:5" ht="14.5" x14ac:dyDescent="0.35">
      <c r="A396" s="128" t="s">
        <v>39</v>
      </c>
      <c r="B396" s="127"/>
    </row>
    <row r="397" spans="1:5" ht="14.5" x14ac:dyDescent="0.35">
      <c r="A397" s="128" t="s">
        <v>40</v>
      </c>
      <c r="B397" s="128" t="s">
        <v>369</v>
      </c>
      <c r="C397" s="128" t="s">
        <v>42</v>
      </c>
      <c r="D397" s="128" t="s">
        <v>366</v>
      </c>
      <c r="E397" s="128" t="s">
        <v>122</v>
      </c>
    </row>
    <row r="398" spans="1:5" ht="14.5" x14ac:dyDescent="0.35">
      <c r="A398" s="128" t="s">
        <v>45</v>
      </c>
      <c r="B398" s="128" t="s">
        <v>45</v>
      </c>
      <c r="C398" s="127"/>
      <c r="D398" s="127"/>
      <c r="E398" s="127"/>
    </row>
    <row r="399" spans="1:5" ht="14.5" x14ac:dyDescent="0.35">
      <c r="A399" s="128" t="s">
        <v>45</v>
      </c>
      <c r="B399" s="128" t="s">
        <v>487</v>
      </c>
    </row>
    <row r="400" spans="1:5" ht="14.5" x14ac:dyDescent="0.35">
      <c r="A400" s="128" t="s">
        <v>45</v>
      </c>
      <c r="B400" s="128" t="s">
        <v>488</v>
      </c>
    </row>
    <row r="401" spans="1:5" ht="14.5" x14ac:dyDescent="0.35">
      <c r="A401" s="128" t="s">
        <v>45</v>
      </c>
      <c r="B401" s="128" t="s">
        <v>489</v>
      </c>
    </row>
    <row r="402" spans="1:5" ht="14.5" x14ac:dyDescent="0.35">
      <c r="A402" s="128" t="s">
        <v>45</v>
      </c>
      <c r="B402" s="128" t="s">
        <v>46</v>
      </c>
    </row>
    <row r="403" spans="1:5" ht="14.5" x14ac:dyDescent="0.35">
      <c r="A403" s="128" t="s">
        <v>45</v>
      </c>
      <c r="B403" s="128" t="s">
        <v>490</v>
      </c>
    </row>
    <row r="404" spans="1:5" ht="14.5" x14ac:dyDescent="0.35">
      <c r="A404" s="128" t="s">
        <v>45</v>
      </c>
      <c r="B404" s="128" t="s">
        <v>48</v>
      </c>
    </row>
    <row r="405" spans="1:5" ht="14.5" x14ac:dyDescent="0.35">
      <c r="A405" s="128" t="s">
        <v>45</v>
      </c>
      <c r="B405" s="128" t="s">
        <v>49</v>
      </c>
    </row>
    <row r="406" spans="1:5" ht="14.5" x14ac:dyDescent="0.35">
      <c r="A406" s="128" t="s">
        <v>45</v>
      </c>
      <c r="B406" s="128" t="s">
        <v>50</v>
      </c>
    </row>
    <row r="407" spans="1:5" ht="14.5" x14ac:dyDescent="0.35">
      <c r="A407" s="128" t="s">
        <v>51</v>
      </c>
      <c r="B407" s="128" t="s">
        <v>52</v>
      </c>
    </row>
    <row r="408" spans="1:5" ht="14.5" x14ac:dyDescent="0.35">
      <c r="A408" s="128" t="s">
        <v>39</v>
      </c>
      <c r="B408" s="128"/>
    </row>
    <row r="409" spans="1:5" ht="14.5" x14ac:dyDescent="0.35">
      <c r="A409" s="128" t="s">
        <v>40</v>
      </c>
      <c r="B409" s="128" t="s">
        <v>393</v>
      </c>
      <c r="C409" s="128" t="s">
        <v>182</v>
      </c>
      <c r="D409" s="128" t="s">
        <v>366</v>
      </c>
      <c r="E409" s="128" t="s">
        <v>124</v>
      </c>
    </row>
    <row r="410" spans="1:5" ht="14.5" x14ac:dyDescent="0.35">
      <c r="A410" s="128" t="s">
        <v>45</v>
      </c>
      <c r="B410" s="128" t="s">
        <v>396</v>
      </c>
      <c r="C410" s="127"/>
      <c r="D410" s="127"/>
      <c r="E410" s="127"/>
    </row>
    <row r="411" spans="1:5" ht="14.5" x14ac:dyDescent="0.35">
      <c r="A411" s="128" t="s">
        <v>45</v>
      </c>
      <c r="B411" s="128" t="s">
        <v>394</v>
      </c>
      <c r="C411" s="127"/>
      <c r="D411" s="127"/>
      <c r="E411" s="127"/>
    </row>
    <row r="412" spans="1:5" ht="14.5" x14ac:dyDescent="0.35">
      <c r="A412" s="128" t="s">
        <v>45</v>
      </c>
      <c r="B412" s="128" t="s">
        <v>395</v>
      </c>
      <c r="C412" s="127"/>
      <c r="D412" s="127"/>
      <c r="E412" s="127"/>
    </row>
    <row r="413" spans="1:5" ht="14.5" x14ac:dyDescent="0.35">
      <c r="A413" s="128" t="s">
        <v>45</v>
      </c>
      <c r="B413" s="128" t="s">
        <v>397</v>
      </c>
    </row>
    <row r="414" spans="1:5" ht="14.5" x14ac:dyDescent="0.35">
      <c r="A414" s="128" t="s">
        <v>45</v>
      </c>
      <c r="B414" s="128" t="s">
        <v>46</v>
      </c>
    </row>
    <row r="415" spans="1:5" ht="14.5" x14ac:dyDescent="0.35">
      <c r="A415" s="128" t="s">
        <v>45</v>
      </c>
      <c r="B415" s="128" t="s">
        <v>393</v>
      </c>
    </row>
    <row r="416" spans="1:5" ht="14.5" x14ac:dyDescent="0.35">
      <c r="A416" s="128" t="s">
        <v>45</v>
      </c>
      <c r="B416" s="128" t="s">
        <v>48</v>
      </c>
    </row>
    <row r="417" spans="1:5" ht="14.5" x14ac:dyDescent="0.35">
      <c r="A417" s="128" t="s">
        <v>45</v>
      </c>
      <c r="B417" s="128" t="s">
        <v>49</v>
      </c>
    </row>
    <row r="418" spans="1:5" ht="14.5" x14ac:dyDescent="0.35">
      <c r="A418" s="128" t="s">
        <v>45</v>
      </c>
      <c r="B418" s="128" t="s">
        <v>50</v>
      </c>
    </row>
    <row r="419" spans="1:5" ht="14.5" x14ac:dyDescent="0.35">
      <c r="A419" s="128" t="s">
        <v>51</v>
      </c>
      <c r="B419" s="128" t="s">
        <v>52</v>
      </c>
    </row>
    <row r="420" spans="1:5" ht="14.5" x14ac:dyDescent="0.35">
      <c r="A420" s="128" t="s">
        <v>39</v>
      </c>
      <c r="B420" s="128"/>
    </row>
    <row r="421" spans="1:5" ht="14.5" x14ac:dyDescent="0.35">
      <c r="A421" s="128" t="s">
        <v>40</v>
      </c>
      <c r="B421" s="128" t="s">
        <v>393</v>
      </c>
      <c r="C421" s="128" t="s">
        <v>42</v>
      </c>
      <c r="D421" s="128" t="s">
        <v>366</v>
      </c>
      <c r="E421" s="128" t="s">
        <v>398</v>
      </c>
    </row>
    <row r="422" spans="1:5" ht="14.5" x14ac:dyDescent="0.35">
      <c r="A422" s="128" t="s">
        <v>45</v>
      </c>
      <c r="B422" s="128" t="s">
        <v>399</v>
      </c>
      <c r="C422" s="127"/>
      <c r="D422" s="127"/>
      <c r="E422" s="127"/>
    </row>
    <row r="423" spans="1:5" ht="14.5" x14ac:dyDescent="0.35">
      <c r="A423" s="128" t="s">
        <v>45</v>
      </c>
      <c r="B423" s="128" t="s">
        <v>400</v>
      </c>
      <c r="C423" s="127"/>
      <c r="D423" s="127"/>
      <c r="E423" s="127"/>
    </row>
    <row r="424" spans="1:5" ht="14.5" x14ac:dyDescent="0.35">
      <c r="A424" s="128" t="s">
        <v>45</v>
      </c>
      <c r="B424" s="128" t="s">
        <v>401</v>
      </c>
      <c r="C424" s="127"/>
      <c r="D424" s="127"/>
      <c r="E424" s="127"/>
    </row>
    <row r="425" spans="1:5" ht="14.5" x14ac:dyDescent="0.35">
      <c r="A425" s="128" t="s">
        <v>45</v>
      </c>
      <c r="B425" s="128" t="s">
        <v>404</v>
      </c>
    </row>
    <row r="426" spans="1:5" ht="14.5" x14ac:dyDescent="0.35">
      <c r="A426" s="128" t="s">
        <v>45</v>
      </c>
      <c r="B426" s="128" t="s">
        <v>402</v>
      </c>
    </row>
    <row r="427" spans="1:5" ht="14.5" x14ac:dyDescent="0.35">
      <c r="A427" s="128" t="s">
        <v>45</v>
      </c>
      <c r="B427" s="128" t="s">
        <v>48</v>
      </c>
    </row>
    <row r="428" spans="1:5" ht="14.5" x14ac:dyDescent="0.35">
      <c r="A428" s="128" t="s">
        <v>45</v>
      </c>
      <c r="B428" s="128" t="s">
        <v>49</v>
      </c>
    </row>
    <row r="429" spans="1:5" ht="14.5" x14ac:dyDescent="0.35">
      <c r="A429" s="128" t="s">
        <v>45</v>
      </c>
      <c r="B429" s="128" t="s">
        <v>50</v>
      </c>
    </row>
    <row r="430" spans="1:5" ht="14.5" x14ac:dyDescent="0.35">
      <c r="A430" s="128" t="s">
        <v>45</v>
      </c>
      <c r="B430" s="128" t="s">
        <v>403</v>
      </c>
    </row>
    <row r="431" spans="1:5" ht="14.5" x14ac:dyDescent="0.35">
      <c r="A431" s="128" t="s">
        <v>45</v>
      </c>
      <c r="B431" s="128" t="s">
        <v>400</v>
      </c>
    </row>
    <row r="432" spans="1:5" ht="14.5" x14ac:dyDescent="0.35">
      <c r="A432" s="128" t="s">
        <v>45</v>
      </c>
      <c r="B432" s="128" t="s">
        <v>401</v>
      </c>
    </row>
    <row r="433" spans="1:5" ht="14.5" x14ac:dyDescent="0.35">
      <c r="A433" s="128" t="s">
        <v>45</v>
      </c>
      <c r="B433" s="128" t="s">
        <v>404</v>
      </c>
    </row>
    <row r="434" spans="1:5" ht="14.5" x14ac:dyDescent="0.35">
      <c r="A434" s="128" t="s">
        <v>51</v>
      </c>
      <c r="B434" s="128" t="s">
        <v>52</v>
      </c>
    </row>
    <row r="435" spans="1:5" ht="14.5" x14ac:dyDescent="0.35">
      <c r="A435" s="128" t="s">
        <v>39</v>
      </c>
      <c r="B435" s="128"/>
    </row>
    <row r="436" spans="1:5" ht="14.5" x14ac:dyDescent="0.35">
      <c r="A436" s="128" t="s">
        <v>40</v>
      </c>
      <c r="B436" s="128" t="s">
        <v>425</v>
      </c>
      <c r="C436" s="128" t="s">
        <v>42</v>
      </c>
      <c r="D436" s="128" t="s">
        <v>43</v>
      </c>
      <c r="E436" s="128" t="s">
        <v>429</v>
      </c>
    </row>
    <row r="437" spans="1:5" ht="14.5" x14ac:dyDescent="0.35">
      <c r="A437" s="128" t="s">
        <v>45</v>
      </c>
      <c r="B437" s="15" t="s">
        <v>430</v>
      </c>
      <c r="C437" s="127"/>
      <c r="D437" s="127"/>
      <c r="E437" s="127"/>
    </row>
    <row r="438" spans="1:5" ht="14.5" x14ac:dyDescent="0.35">
      <c r="A438" s="128" t="s">
        <v>45</v>
      </c>
      <c r="B438" s="15" t="s">
        <v>427</v>
      </c>
      <c r="C438" s="127"/>
      <c r="D438" s="127"/>
      <c r="E438" s="127"/>
    </row>
    <row r="439" spans="1:5" ht="14.5" x14ac:dyDescent="0.35">
      <c r="A439" s="128" t="s">
        <v>45</v>
      </c>
      <c r="B439" s="15" t="s">
        <v>431</v>
      </c>
      <c r="C439" s="127"/>
      <c r="D439" s="127"/>
      <c r="E439" s="127"/>
    </row>
    <row r="440" spans="1:5" ht="14.5" x14ac:dyDescent="0.35">
      <c r="A440" s="128" t="s">
        <v>45</v>
      </c>
      <c r="B440" s="15" t="s">
        <v>432</v>
      </c>
    </row>
    <row r="441" spans="1:5" ht="14.5" x14ac:dyDescent="0.35">
      <c r="A441" s="128" t="s">
        <v>45</v>
      </c>
      <c r="B441" s="156" t="s">
        <v>447</v>
      </c>
    </row>
    <row r="442" spans="1:5" ht="14.5" x14ac:dyDescent="0.35">
      <c r="A442" s="128" t="s">
        <v>45</v>
      </c>
      <c r="B442" s="128" t="s">
        <v>426</v>
      </c>
    </row>
    <row r="443" spans="1:5" ht="14.5" x14ac:dyDescent="0.35">
      <c r="A443" s="128" t="s">
        <v>45</v>
      </c>
      <c r="B443" s="128" t="s">
        <v>48</v>
      </c>
    </row>
    <row r="444" spans="1:5" ht="14.5" x14ac:dyDescent="0.35">
      <c r="A444" s="128" t="s">
        <v>45</v>
      </c>
      <c r="B444" s="128" t="s">
        <v>49</v>
      </c>
    </row>
    <row r="445" spans="1:5" ht="14.5" x14ac:dyDescent="0.35">
      <c r="A445" s="128" t="s">
        <v>45</v>
      </c>
      <c r="B445" s="128" t="s">
        <v>50</v>
      </c>
    </row>
    <row r="446" spans="1:5" ht="14.5" x14ac:dyDescent="0.35">
      <c r="A446" s="128" t="s">
        <v>51</v>
      </c>
      <c r="B446" s="128" t="s">
        <v>52</v>
      </c>
    </row>
    <row r="447" spans="1:5" ht="14.5" x14ac:dyDescent="0.35">
      <c r="A447" s="128" t="s">
        <v>39</v>
      </c>
      <c r="B447" s="128"/>
    </row>
    <row r="448" spans="1:5" ht="14.5" x14ac:dyDescent="0.35">
      <c r="A448" s="128" t="s">
        <v>191</v>
      </c>
      <c r="B448" s="127"/>
    </row>
  </sheetData>
  <sheetProtection sort="0" autoFilter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36</vt:i4>
      </vt:variant>
    </vt:vector>
  </HeadingPairs>
  <TitlesOfParts>
    <vt:vector size="44" baseType="lpstr">
      <vt:lpstr>Verwendungsnachweis.</vt:lpstr>
      <vt:lpstr>Ausgabepositionen Projekte</vt:lpstr>
      <vt:lpstr>Belegliste</vt:lpstr>
      <vt:lpstr>Festbetrag_S101</vt:lpstr>
      <vt:lpstr>Festbetrag_S104</vt:lpstr>
      <vt:lpstr>FB</vt:lpstr>
      <vt:lpstr>DB</vt:lpstr>
      <vt:lpstr>DEFINITION</vt:lpstr>
      <vt:lpstr>Anerkannte_Ausgaben</vt:lpstr>
      <vt:lpstr>Anteilsbetrag</vt:lpstr>
      <vt:lpstr>AnteilsbetragAnerkannt</vt:lpstr>
      <vt:lpstr>AusgAnerkannt</vt:lpstr>
      <vt:lpstr>Differenz_anerkannt</vt:lpstr>
      <vt:lpstr>Dritt_Eigenmittel</vt:lpstr>
      <vt:lpstr>Dritt_EigenmittelAnerkannt</vt:lpstr>
      <vt:lpstr>Belegliste!Druckbereich</vt:lpstr>
      <vt:lpstr>Festbetrag_S101!Druckbereich</vt:lpstr>
      <vt:lpstr>Festbetrag_S104!Druckbereich</vt:lpstr>
      <vt:lpstr>Verwendungsnachweis.!Druckbereich</vt:lpstr>
      <vt:lpstr>Ergebnis</vt:lpstr>
      <vt:lpstr>ErgebnisAnerkannt</vt:lpstr>
      <vt:lpstr>Fehlbedarf</vt:lpstr>
      <vt:lpstr>FehlbedarfAnerkannt</vt:lpstr>
      <vt:lpstr>Fest_berechnet_abgerechnet</vt:lpstr>
      <vt:lpstr>Fest_berechnet_anerkannt</vt:lpstr>
      <vt:lpstr>Festbetrag</vt:lpstr>
      <vt:lpstr>Festbetrag_S101</vt:lpstr>
      <vt:lpstr>Festbetrag_S101_lagus</vt:lpstr>
      <vt:lpstr>Festbetrag_S104</vt:lpstr>
      <vt:lpstr>Festbetrag_S104_lagus</vt:lpstr>
      <vt:lpstr>FestbetragAnerkannt</vt:lpstr>
      <vt:lpstr>Finart_Anteil</vt:lpstr>
      <vt:lpstr>Finart_Fehl</vt:lpstr>
      <vt:lpstr>Finart_Fest</vt:lpstr>
      <vt:lpstr>Gesamtausgaben_Bescheid</vt:lpstr>
      <vt:lpstr>GesAusgaben_Differenz</vt:lpstr>
      <vt:lpstr>Summe_Landesmittel</vt:lpstr>
      <vt:lpstr>Summe_LandesmittelAnerkannt</vt:lpstr>
      <vt:lpstr>Summe_tats_Ausg</vt:lpstr>
      <vt:lpstr>Summe_tats_AusgAnerkannt</vt:lpstr>
      <vt:lpstr>tats_Anteil_Landesmittel</vt:lpstr>
      <vt:lpstr>tats_Ausgaben</vt:lpstr>
      <vt:lpstr>Zahlungen_Landesmittel</vt:lpstr>
      <vt:lpstr>Zahlungen_LandesmittelAnerkannt</vt:lpstr>
    </vt:vector>
  </TitlesOfParts>
  <Company>ZZ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goertzh</dc:creator>
  <cp:lastModifiedBy>Dittmar, Kathleen</cp:lastModifiedBy>
  <cp:lastPrinted>2025-12-10T14:00:06Z</cp:lastPrinted>
  <dcterms:created xsi:type="dcterms:W3CDTF">2004-01-26T15:38:27Z</dcterms:created>
  <dcterms:modified xsi:type="dcterms:W3CDTF">2025-12-10T14:02:12Z</dcterms:modified>
</cp:coreProperties>
</file>