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omments31.xml" ContentType="application/vnd.openxmlformats-officedocument.spreadsheetml.comments+xml"/>
  <Override PartName="/xl/comments32.xml" ContentType="application/vnd.openxmlformats-officedocument.spreadsheetml.comments+xml"/>
  <Override PartName="/xl/comments33.xml" ContentType="application/vnd.openxmlformats-officedocument.spreadsheetml.comments+xml"/>
  <Override PartName="/xl/comments34.xml" ContentType="application/vnd.openxmlformats-officedocument.spreadsheetml.comments+xml"/>
  <Override PartName="/xl/comments35.xml" ContentType="application/vnd.openxmlformats-officedocument.spreadsheetml.comments+xml"/>
  <Override PartName="/xl/comments36.xml" ContentType="application/vnd.openxmlformats-officedocument.spreadsheetml.comments+xml"/>
  <Override PartName="/xl/comments37.xml" ContentType="application/vnd.openxmlformats-officedocument.spreadsheetml.comments+xml"/>
  <Override PartName="/xl/comments38.xml" ContentType="application/vnd.openxmlformats-officedocument.spreadsheetml.comments+xml"/>
  <Override PartName="/xl/comments39.xml" ContentType="application/vnd.openxmlformats-officedocument.spreadsheetml.comments+xml"/>
  <Override PartName="/xl/comments4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I:\Dezernat203\Förderung\S217 (VII 410) - ENZ\03 Formulare - Antrag_VN_Anlagen\ENZ Abrechnung\"/>
    </mc:Choice>
  </mc:AlternateContent>
  <bookViews>
    <workbookView xWindow="720" yWindow="0" windowWidth="6360" windowHeight="690" tabRatio="772"/>
  </bookViews>
  <sheets>
    <sheet name="Abrechnung Zusammenfassung" sheetId="57" r:id="rId1"/>
    <sheet name="Abrechnung Tabelle 1-10" sheetId="58" r:id="rId2"/>
    <sheet name="Abrechnung Tabelle 11-20" sheetId="97" r:id="rId3"/>
    <sheet name="Abrechnung Tabelle 21-30 " sheetId="113" r:id="rId4"/>
    <sheet name="Abrechnung Tabelle 31-40" sheetId="112" r:id="rId5"/>
    <sheet name="Auszubildende 1" sheetId="26" r:id="rId6"/>
    <sheet name="Auszubildende 2" sheetId="59" r:id="rId7"/>
    <sheet name="Auszubildende 3" sheetId="114" r:id="rId8"/>
    <sheet name="Auszubildende 4" sheetId="63" r:id="rId9"/>
    <sheet name="Auszubildende 5" sheetId="100" r:id="rId10"/>
    <sheet name="Auszubildende 6" sheetId="101" r:id="rId11"/>
    <sheet name="Auszubildende 7" sheetId="71" r:id="rId12"/>
    <sheet name="Auszubildende 8" sheetId="73" r:id="rId13"/>
    <sheet name="Auszubildende 9" sheetId="72" r:id="rId14"/>
    <sheet name="Auszubildende 10" sheetId="74" r:id="rId15"/>
    <sheet name="Auszubildende 11" sheetId="75" r:id="rId16"/>
    <sheet name="Auszubildende 12" sheetId="76" r:id="rId17"/>
    <sheet name="Auszubildende 13" sheetId="77" r:id="rId18"/>
    <sheet name="Auszubildende 14" sheetId="78" r:id="rId19"/>
    <sheet name="Auszubildende 15" sheetId="79" r:id="rId20"/>
    <sheet name="Auszubildende 16" sheetId="80" r:id="rId21"/>
    <sheet name="Auszubildende 17" sheetId="81" r:id="rId22"/>
    <sheet name="Auszubildende 18" sheetId="82" r:id="rId23"/>
    <sheet name="Auszubildende 19" sheetId="83" r:id="rId24"/>
    <sheet name="Auszubildende 20" sheetId="84" r:id="rId25"/>
    <sheet name="Auszubildende 21" sheetId="85" r:id="rId26"/>
    <sheet name="Auszubildende 22" sheetId="86" r:id="rId27"/>
    <sheet name="Auszubildende 23" sheetId="87" r:id="rId28"/>
    <sheet name="Auszubildende 24" sheetId="88" r:id="rId29"/>
    <sheet name="Auszubildende 25" sheetId="89" r:id="rId30"/>
    <sheet name="Auszubildende 26" sheetId="90" r:id="rId31"/>
    <sheet name="Auszubildende 27" sheetId="91" r:id="rId32"/>
    <sheet name="Auszubildende 28" sheetId="92" r:id="rId33"/>
    <sheet name="Auszubildende 29" sheetId="93" r:id="rId34"/>
    <sheet name="Auszubildende 30" sheetId="94" r:id="rId35"/>
    <sheet name="Auszubildende 31" sheetId="102" r:id="rId36"/>
    <sheet name="Auszubildende 32" sheetId="103" r:id="rId37"/>
    <sheet name="Auszubildende 33" sheetId="104" r:id="rId38"/>
    <sheet name="Auszubildende 34" sheetId="105" r:id="rId39"/>
    <sheet name="Auszubildende 35" sheetId="106" r:id="rId40"/>
    <sheet name="Auszubildende 36" sheetId="107" r:id="rId41"/>
    <sheet name="Auszubildende 37" sheetId="108" r:id="rId42"/>
    <sheet name="Auszubildende 38" sheetId="109" r:id="rId43"/>
    <sheet name="Auszubildende 39" sheetId="110" r:id="rId44"/>
    <sheet name="Auszubildende 40" sheetId="111" r:id="rId45"/>
    <sheet name="Listen" sheetId="37" state="hidden" r:id="rId46"/>
  </sheets>
  <definedNames>
    <definedName name="_xlnm.Print_Area" localSheetId="1">'Abrechnung Tabelle 1-10'!$A$1:$K$18</definedName>
    <definedName name="_xlnm.Print_Area" localSheetId="2">'Abrechnung Tabelle 11-20'!$A$1:$K$18</definedName>
    <definedName name="_xlnm.Print_Area" localSheetId="3">'Abrechnung Tabelle 21-30 '!$A$1:$K$18</definedName>
    <definedName name="_xlnm.Print_Area" localSheetId="5">'Auszubildende 1'!$A$1:$P$49</definedName>
    <definedName name="_xlnm.Print_Area" localSheetId="14">'Auszubildende 10'!$A$1:$P$49</definedName>
    <definedName name="_xlnm.Print_Area" localSheetId="15">'Auszubildende 11'!$A$1:$P$48</definedName>
    <definedName name="_xlnm.Print_Area" localSheetId="16">'Auszubildende 12'!$A$1:$P$49</definedName>
    <definedName name="_xlnm.Print_Area" localSheetId="17">'Auszubildende 13'!$A$1:$P$49</definedName>
    <definedName name="_xlnm.Print_Area" localSheetId="18">'Auszubildende 14'!$A$1:$P$50</definedName>
    <definedName name="_xlnm.Print_Area" localSheetId="19">'Auszubildende 15'!$A$1:$P$49</definedName>
    <definedName name="_xlnm.Print_Area" localSheetId="20">'Auszubildende 16'!$A$1:$P$48</definedName>
    <definedName name="_xlnm.Print_Area" localSheetId="21">'Auszubildende 17'!$A$1:$P$49</definedName>
    <definedName name="_xlnm.Print_Area" localSheetId="22">'Auszubildende 18'!$A$1:$P$49</definedName>
    <definedName name="_xlnm.Print_Area" localSheetId="23">'Auszubildende 19'!$A$1:$P$49</definedName>
    <definedName name="_xlnm.Print_Area" localSheetId="6">'Auszubildende 2'!$A$1:$P$49</definedName>
    <definedName name="_xlnm.Print_Area" localSheetId="24">'Auszubildende 20'!$A$1:$P$49</definedName>
    <definedName name="_xlnm.Print_Area" localSheetId="25">'Auszubildende 21'!$A$1:$P$49</definedName>
    <definedName name="_xlnm.Print_Area" localSheetId="26">'Auszubildende 22'!$A$1:$P$48</definedName>
    <definedName name="_xlnm.Print_Area" localSheetId="27">'Auszubildende 23'!$A$1:$P$49</definedName>
    <definedName name="_xlnm.Print_Area" localSheetId="28">'Auszubildende 24'!$A$1:$P$49</definedName>
    <definedName name="_xlnm.Print_Area" localSheetId="29">'Auszubildende 25'!$A$1:$P$49</definedName>
    <definedName name="_xlnm.Print_Area" localSheetId="30">'Auszubildende 26'!$A$1:$P$49</definedName>
    <definedName name="_xlnm.Print_Area" localSheetId="31">'Auszubildende 27'!$A$1:$P$49</definedName>
    <definedName name="_xlnm.Print_Area" localSheetId="32">'Auszubildende 28'!$A$1:$P$49</definedName>
    <definedName name="_xlnm.Print_Area" localSheetId="33">'Auszubildende 29'!$A$1:$P$49</definedName>
    <definedName name="_xlnm.Print_Area" localSheetId="34">'Auszubildende 30'!$A$1:$P$49</definedName>
    <definedName name="_xlnm.Print_Area" localSheetId="8">'Auszubildende 4'!$A$1:$P$48</definedName>
    <definedName name="_xlnm.Print_Area" localSheetId="9">'Auszubildende 5'!$A$1:$P$48</definedName>
    <definedName name="_xlnm.Print_Area" localSheetId="10">'Auszubildende 6'!$A$1:$P$49</definedName>
    <definedName name="_xlnm.Print_Area" localSheetId="11">'Auszubildende 7'!$A$1:$P$48</definedName>
    <definedName name="_xlnm.Print_Area" localSheetId="12">'Auszubildende 8'!$A$1:$P$48</definedName>
    <definedName name="_xlnm.Print_Area" localSheetId="13">'Auszubildende 9'!$A$1:$P$48</definedName>
  </definedNames>
  <calcPr calcId="162913"/>
</workbook>
</file>

<file path=xl/calcChain.xml><?xml version="1.0" encoding="utf-8"?>
<calcChain xmlns="http://schemas.openxmlformats.org/spreadsheetml/2006/main">
  <c r="I13" i="26" l="1"/>
  <c r="I13" i="111" l="1"/>
  <c r="I13" i="110"/>
  <c r="I13" i="109"/>
  <c r="I13" i="108"/>
  <c r="I13" i="107"/>
  <c r="I13" i="106"/>
  <c r="I13" i="105"/>
  <c r="I13" i="104"/>
  <c r="I13" i="103"/>
  <c r="I13" i="102"/>
  <c r="I13" i="94"/>
  <c r="I13" i="93"/>
  <c r="I13" i="92"/>
  <c r="I13" i="91"/>
  <c r="I13" i="90"/>
  <c r="I13" i="89"/>
  <c r="I13" i="88"/>
  <c r="I13" i="87"/>
  <c r="I13" i="86"/>
  <c r="I13" i="85"/>
  <c r="I13" i="84"/>
  <c r="I13" i="83"/>
  <c r="I13" i="82"/>
  <c r="I13" i="81"/>
  <c r="I13" i="80"/>
  <c r="I13" i="79"/>
  <c r="I13" i="78"/>
  <c r="I13" i="77"/>
  <c r="I13" i="76"/>
  <c r="I13" i="75"/>
  <c r="I13" i="74"/>
  <c r="I13" i="72"/>
  <c r="I13" i="73"/>
  <c r="I13" i="71"/>
  <c r="I13" i="101"/>
  <c r="I13" i="100"/>
  <c r="I13" i="63"/>
  <c r="I13" i="114"/>
  <c r="I13" i="59"/>
  <c r="K41" i="111" l="1"/>
  <c r="K41" i="110"/>
  <c r="K41" i="109"/>
  <c r="K41" i="108"/>
  <c r="K41" i="107"/>
  <c r="K41" i="106"/>
  <c r="K41" i="105"/>
  <c r="K41" i="104"/>
  <c r="K41" i="103"/>
  <c r="K41" i="102"/>
  <c r="K41" i="94"/>
  <c r="K41" i="93"/>
  <c r="K41" i="92"/>
  <c r="K41" i="91"/>
  <c r="K41" i="90"/>
  <c r="K41" i="89"/>
  <c r="K41" i="88"/>
  <c r="K41" i="87"/>
  <c r="K41" i="86"/>
  <c r="K41" i="85"/>
  <c r="K41" i="84"/>
  <c r="K41" i="83"/>
  <c r="K41" i="82"/>
  <c r="K41" i="81"/>
  <c r="K41" i="80"/>
  <c r="K41" i="79"/>
  <c r="K41" i="78"/>
  <c r="K41" i="77"/>
  <c r="K41" i="76"/>
  <c r="K41" i="75"/>
  <c r="K41" i="74"/>
  <c r="K41" i="72"/>
  <c r="K41" i="73"/>
  <c r="K41" i="71"/>
  <c r="K41" i="101"/>
  <c r="K41" i="100"/>
  <c r="K41" i="63"/>
  <c r="K41" i="114"/>
  <c r="K41" i="59"/>
  <c r="K36" i="111"/>
  <c r="K36" i="110"/>
  <c r="K36" i="109"/>
  <c r="K36" i="108"/>
  <c r="K36" i="107"/>
  <c r="K36" i="106"/>
  <c r="K36" i="105"/>
  <c r="K36" i="104"/>
  <c r="K36" i="103"/>
  <c r="K36" i="102"/>
  <c r="K36" i="94"/>
  <c r="K36" i="93"/>
  <c r="K36" i="92"/>
  <c r="K36" i="91"/>
  <c r="K36" i="90"/>
  <c r="K36" i="89"/>
  <c r="K36" i="88"/>
  <c r="K36" i="87"/>
  <c r="K36" i="86"/>
  <c r="K36" i="85"/>
  <c r="K36" i="84"/>
  <c r="K36" i="83"/>
  <c r="K36" i="82"/>
  <c r="K36" i="81"/>
  <c r="K36" i="80"/>
  <c r="K36" i="79"/>
  <c r="K36" i="78"/>
  <c r="K36" i="77"/>
  <c r="K36" i="76"/>
  <c r="K36" i="75"/>
  <c r="K36" i="74"/>
  <c r="K36" i="72"/>
  <c r="K36" i="73"/>
  <c r="K36" i="71"/>
  <c r="K36" i="101"/>
  <c r="K36" i="100"/>
  <c r="K36" i="63"/>
  <c r="K36" i="114"/>
  <c r="K36" i="59"/>
  <c r="K38" i="59"/>
  <c r="D8" i="58" l="1"/>
  <c r="D9" i="58" l="1"/>
  <c r="D7" i="58"/>
  <c r="D6" i="58"/>
  <c r="O33" i="114"/>
  <c r="N46" i="114" s="1"/>
  <c r="D13" i="58" s="1"/>
  <c r="M33" i="114"/>
  <c r="L33" i="114"/>
  <c r="J33" i="114"/>
  <c r="I33" i="114"/>
  <c r="H33" i="114"/>
  <c r="G33" i="114"/>
  <c r="E33" i="114"/>
  <c r="D33" i="114"/>
  <c r="C33" i="114"/>
  <c r="A33" i="114"/>
  <c r="F32" i="114"/>
  <c r="K32" i="114" s="1"/>
  <c r="N32" i="114" s="1"/>
  <c r="F31" i="114"/>
  <c r="K31" i="114" s="1"/>
  <c r="N31" i="114" s="1"/>
  <c r="F30" i="114"/>
  <c r="K30" i="114" s="1"/>
  <c r="N30" i="114" s="1"/>
  <c r="F29" i="114"/>
  <c r="K29" i="114" s="1"/>
  <c r="N29" i="114" s="1"/>
  <c r="F28" i="114"/>
  <c r="K28" i="114" s="1"/>
  <c r="N28" i="114" s="1"/>
  <c r="F27" i="114"/>
  <c r="K27" i="114" s="1"/>
  <c r="N27" i="114" s="1"/>
  <c r="F26" i="114"/>
  <c r="K26" i="114" s="1"/>
  <c r="N26" i="114" s="1"/>
  <c r="F25" i="114"/>
  <c r="K25" i="114" s="1"/>
  <c r="N25" i="114" s="1"/>
  <c r="F24" i="114"/>
  <c r="K24" i="114" s="1"/>
  <c r="N24" i="114" s="1"/>
  <c r="F23" i="114"/>
  <c r="K23" i="114" s="1"/>
  <c r="N23" i="114" s="1"/>
  <c r="T22" i="114"/>
  <c r="K22" i="114"/>
  <c r="N22" i="114" s="1"/>
  <c r="F22" i="114"/>
  <c r="F21" i="114"/>
  <c r="F33" i="114" s="1"/>
  <c r="N13" i="114"/>
  <c r="O11" i="114" s="1"/>
  <c r="E3" i="114"/>
  <c r="K13" i="112"/>
  <c r="J13" i="112"/>
  <c r="I13" i="112"/>
  <c r="H13" i="112"/>
  <c r="G13" i="112"/>
  <c r="F13" i="112"/>
  <c r="E13" i="112"/>
  <c r="D13" i="112"/>
  <c r="C13" i="112"/>
  <c r="B13" i="112"/>
  <c r="K17" i="112" s="1"/>
  <c r="I10" i="112"/>
  <c r="K9" i="112"/>
  <c r="J9" i="112"/>
  <c r="I9" i="112"/>
  <c r="H9" i="112"/>
  <c r="G9" i="112"/>
  <c r="F9" i="112"/>
  <c r="E9" i="112"/>
  <c r="D9" i="112"/>
  <c r="C9" i="112"/>
  <c r="B9" i="112"/>
  <c r="K8" i="112"/>
  <c r="J8" i="112"/>
  <c r="I8" i="112"/>
  <c r="H8" i="112"/>
  <c r="G8" i="112"/>
  <c r="F8" i="112"/>
  <c r="E8" i="112"/>
  <c r="D8" i="112"/>
  <c r="C8" i="112"/>
  <c r="B8" i="112"/>
  <c r="K7" i="112"/>
  <c r="J7" i="112"/>
  <c r="I7" i="112"/>
  <c r="H7" i="112"/>
  <c r="G7" i="112"/>
  <c r="F7" i="112"/>
  <c r="E7" i="112"/>
  <c r="D7" i="112"/>
  <c r="C7" i="112"/>
  <c r="B7" i="112"/>
  <c r="K6" i="112"/>
  <c r="J6" i="112"/>
  <c r="I6" i="112"/>
  <c r="H6" i="112"/>
  <c r="G6" i="112"/>
  <c r="F6" i="112"/>
  <c r="E6" i="112"/>
  <c r="D6" i="112"/>
  <c r="C6" i="112"/>
  <c r="B6" i="112"/>
  <c r="B3" i="112"/>
  <c r="K13" i="113"/>
  <c r="K9" i="113"/>
  <c r="J9" i="113"/>
  <c r="I9" i="113"/>
  <c r="H9" i="113"/>
  <c r="G9" i="113"/>
  <c r="F9" i="113"/>
  <c r="E9" i="113"/>
  <c r="D9" i="113"/>
  <c r="C9" i="113"/>
  <c r="B9" i="113"/>
  <c r="K8" i="113"/>
  <c r="J8" i="113"/>
  <c r="I8" i="113"/>
  <c r="H8" i="113"/>
  <c r="G8" i="113"/>
  <c r="F8" i="113"/>
  <c r="E8" i="113"/>
  <c r="D8" i="113"/>
  <c r="C8" i="113"/>
  <c r="B8" i="113"/>
  <c r="K7" i="113"/>
  <c r="J7" i="113"/>
  <c r="I7" i="113"/>
  <c r="H7" i="113"/>
  <c r="G7" i="113"/>
  <c r="F7" i="113"/>
  <c r="E7" i="113"/>
  <c r="D7" i="113"/>
  <c r="C7" i="113"/>
  <c r="B7" i="113"/>
  <c r="K6" i="113"/>
  <c r="J6" i="113"/>
  <c r="I6" i="113"/>
  <c r="H6" i="113"/>
  <c r="G6" i="113"/>
  <c r="F6" i="113"/>
  <c r="E6" i="113"/>
  <c r="D6" i="113"/>
  <c r="C6" i="113"/>
  <c r="B6" i="113"/>
  <c r="B3" i="113"/>
  <c r="O33" i="111"/>
  <c r="N46" i="111" s="1"/>
  <c r="M33" i="111"/>
  <c r="L33" i="111"/>
  <c r="J33" i="111"/>
  <c r="I33" i="111"/>
  <c r="H33" i="111"/>
  <c r="G33" i="111"/>
  <c r="E33" i="111"/>
  <c r="D33" i="111"/>
  <c r="C33" i="111"/>
  <c r="A33" i="111"/>
  <c r="K32" i="111"/>
  <c r="N32" i="111" s="1"/>
  <c r="F32" i="111"/>
  <c r="F31" i="111"/>
  <c r="K31" i="111" s="1"/>
  <c r="N31" i="111" s="1"/>
  <c r="K30" i="111"/>
  <c r="N30" i="111" s="1"/>
  <c r="F30" i="111"/>
  <c r="F29" i="111"/>
  <c r="K29" i="111" s="1"/>
  <c r="N29" i="111" s="1"/>
  <c r="K28" i="111"/>
  <c r="N28" i="111" s="1"/>
  <c r="F28" i="111"/>
  <c r="F27" i="111"/>
  <c r="K27" i="111" s="1"/>
  <c r="N27" i="111" s="1"/>
  <c r="K26" i="111"/>
  <c r="N26" i="111" s="1"/>
  <c r="F26" i="111"/>
  <c r="F25" i="111"/>
  <c r="K25" i="111" s="1"/>
  <c r="N25" i="111" s="1"/>
  <c r="K24" i="111"/>
  <c r="N24" i="111" s="1"/>
  <c r="F24" i="111"/>
  <c r="F23" i="111"/>
  <c r="K23" i="111" s="1"/>
  <c r="N23" i="111" s="1"/>
  <c r="T22" i="111"/>
  <c r="N22" i="111"/>
  <c r="K22" i="111"/>
  <c r="F22" i="111"/>
  <c r="F21" i="111"/>
  <c r="K21" i="111" s="1"/>
  <c r="N13" i="111"/>
  <c r="O11" i="111" s="1"/>
  <c r="E3" i="111"/>
  <c r="O33" i="110"/>
  <c r="N46" i="110" s="1"/>
  <c r="M33" i="110"/>
  <c r="L33" i="110"/>
  <c r="J33" i="110"/>
  <c r="I33" i="110"/>
  <c r="H33" i="110"/>
  <c r="G33" i="110"/>
  <c r="E33" i="110"/>
  <c r="D33" i="110"/>
  <c r="C33" i="110"/>
  <c r="A33" i="110"/>
  <c r="K32" i="110"/>
  <c r="N32" i="110" s="1"/>
  <c r="F32" i="110"/>
  <c r="F31" i="110"/>
  <c r="K31" i="110" s="1"/>
  <c r="N31" i="110" s="1"/>
  <c r="K30" i="110"/>
  <c r="N30" i="110" s="1"/>
  <c r="F30" i="110"/>
  <c r="F29" i="110"/>
  <c r="K29" i="110" s="1"/>
  <c r="N29" i="110" s="1"/>
  <c r="K28" i="110"/>
  <c r="N28" i="110" s="1"/>
  <c r="F28" i="110"/>
  <c r="F27" i="110"/>
  <c r="K27" i="110" s="1"/>
  <c r="N27" i="110" s="1"/>
  <c r="K26" i="110"/>
  <c r="N26" i="110" s="1"/>
  <c r="F26" i="110"/>
  <c r="F25" i="110"/>
  <c r="K25" i="110" s="1"/>
  <c r="N25" i="110" s="1"/>
  <c r="K24" i="110"/>
  <c r="N24" i="110" s="1"/>
  <c r="F24" i="110"/>
  <c r="F23" i="110"/>
  <c r="K23" i="110" s="1"/>
  <c r="N23" i="110" s="1"/>
  <c r="T22" i="110"/>
  <c r="N22" i="110"/>
  <c r="K22" i="110"/>
  <c r="F22" i="110"/>
  <c r="K21" i="110"/>
  <c r="F21" i="110"/>
  <c r="N13" i="110"/>
  <c r="O11" i="110" s="1"/>
  <c r="E3" i="110"/>
  <c r="O33" i="109"/>
  <c r="N46" i="109" s="1"/>
  <c r="M33" i="109"/>
  <c r="L33" i="109"/>
  <c r="J33" i="109"/>
  <c r="I33" i="109"/>
  <c r="H33" i="109"/>
  <c r="G33" i="109"/>
  <c r="F33" i="109"/>
  <c r="F36" i="109" s="1"/>
  <c r="E33" i="109"/>
  <c r="D33" i="109"/>
  <c r="C33" i="109"/>
  <c r="A33" i="109"/>
  <c r="K32" i="109"/>
  <c r="N32" i="109" s="1"/>
  <c r="F32" i="109"/>
  <c r="F31" i="109"/>
  <c r="K31" i="109" s="1"/>
  <c r="N31" i="109" s="1"/>
  <c r="K30" i="109"/>
  <c r="N30" i="109" s="1"/>
  <c r="F30" i="109"/>
  <c r="F29" i="109"/>
  <c r="K29" i="109" s="1"/>
  <c r="N29" i="109" s="1"/>
  <c r="K28" i="109"/>
  <c r="N28" i="109" s="1"/>
  <c r="F28" i="109"/>
  <c r="F27" i="109"/>
  <c r="K27" i="109" s="1"/>
  <c r="N27" i="109" s="1"/>
  <c r="K26" i="109"/>
  <c r="N26" i="109" s="1"/>
  <c r="F26" i="109"/>
  <c r="F25" i="109"/>
  <c r="K25" i="109" s="1"/>
  <c r="N25" i="109" s="1"/>
  <c r="K24" i="109"/>
  <c r="N24" i="109" s="1"/>
  <c r="F24" i="109"/>
  <c r="F23" i="109"/>
  <c r="K23" i="109" s="1"/>
  <c r="N23" i="109" s="1"/>
  <c r="T22" i="109"/>
  <c r="F22" i="109"/>
  <c r="K22" i="109" s="1"/>
  <c r="N22" i="109" s="1"/>
  <c r="F21" i="109"/>
  <c r="K21" i="109" s="1"/>
  <c r="N13" i="109"/>
  <c r="O11" i="109" s="1"/>
  <c r="E3" i="109"/>
  <c r="O33" i="108"/>
  <c r="N46" i="108" s="1"/>
  <c r="M33" i="108"/>
  <c r="L33" i="108"/>
  <c r="J33" i="108"/>
  <c r="I33" i="108"/>
  <c r="H33" i="108"/>
  <c r="G33" i="108"/>
  <c r="E33" i="108"/>
  <c r="D33" i="108"/>
  <c r="C33" i="108"/>
  <c r="A33" i="108"/>
  <c r="N32" i="108"/>
  <c r="K32" i="108"/>
  <c r="F32" i="108"/>
  <c r="F31" i="108"/>
  <c r="K31" i="108" s="1"/>
  <c r="N31" i="108" s="1"/>
  <c r="N30" i="108"/>
  <c r="K30" i="108"/>
  <c r="F30" i="108"/>
  <c r="F29" i="108"/>
  <c r="K29" i="108" s="1"/>
  <c r="N29" i="108" s="1"/>
  <c r="N28" i="108"/>
  <c r="K28" i="108"/>
  <c r="F28" i="108"/>
  <c r="F27" i="108"/>
  <c r="K27" i="108" s="1"/>
  <c r="N27" i="108" s="1"/>
  <c r="N26" i="108"/>
  <c r="K26" i="108"/>
  <c r="F26" i="108"/>
  <c r="F25" i="108"/>
  <c r="K25" i="108" s="1"/>
  <c r="N25" i="108" s="1"/>
  <c r="N24" i="108"/>
  <c r="K24" i="108"/>
  <c r="F24" i="108"/>
  <c r="F23" i="108"/>
  <c r="K23" i="108" s="1"/>
  <c r="N23" i="108" s="1"/>
  <c r="T22" i="108"/>
  <c r="F22" i="108"/>
  <c r="K22" i="108" s="1"/>
  <c r="N22" i="108" s="1"/>
  <c r="F21" i="108"/>
  <c r="K21" i="108" s="1"/>
  <c r="N13" i="108"/>
  <c r="O11" i="108" s="1"/>
  <c r="E3" i="108"/>
  <c r="O33" i="107"/>
  <c r="N46" i="107" s="1"/>
  <c r="M33" i="107"/>
  <c r="L33" i="107"/>
  <c r="J33" i="107"/>
  <c r="I33" i="107"/>
  <c r="H33" i="107"/>
  <c r="G33" i="107"/>
  <c r="E33" i="107"/>
  <c r="D33" i="107"/>
  <c r="C33" i="107"/>
  <c r="A33" i="107"/>
  <c r="K32" i="107"/>
  <c r="N32" i="107" s="1"/>
  <c r="F32" i="107"/>
  <c r="F31" i="107"/>
  <c r="K31" i="107" s="1"/>
  <c r="N31" i="107" s="1"/>
  <c r="K30" i="107"/>
  <c r="N30" i="107" s="1"/>
  <c r="F30" i="107"/>
  <c r="F29" i="107"/>
  <c r="K29" i="107" s="1"/>
  <c r="N29" i="107" s="1"/>
  <c r="K28" i="107"/>
  <c r="N28" i="107" s="1"/>
  <c r="F28" i="107"/>
  <c r="F27" i="107"/>
  <c r="K27" i="107" s="1"/>
  <c r="N27" i="107" s="1"/>
  <c r="K26" i="107"/>
  <c r="N26" i="107" s="1"/>
  <c r="F26" i="107"/>
  <c r="F25" i="107"/>
  <c r="K25" i="107" s="1"/>
  <c r="N25" i="107" s="1"/>
  <c r="K24" i="107"/>
  <c r="N24" i="107" s="1"/>
  <c r="F24" i="107"/>
  <c r="F23" i="107"/>
  <c r="K23" i="107" s="1"/>
  <c r="N23" i="107" s="1"/>
  <c r="T22" i="107"/>
  <c r="F22" i="107"/>
  <c r="K22" i="107" s="1"/>
  <c r="N22" i="107" s="1"/>
  <c r="K21" i="107"/>
  <c r="F21" i="107"/>
  <c r="N13" i="107"/>
  <c r="O11" i="107" s="1"/>
  <c r="E3" i="107"/>
  <c r="O33" i="106"/>
  <c r="N46" i="106" s="1"/>
  <c r="M33" i="106"/>
  <c r="L33" i="106"/>
  <c r="J33" i="106"/>
  <c r="I33" i="106"/>
  <c r="H33" i="106"/>
  <c r="G33" i="106"/>
  <c r="E33" i="106"/>
  <c r="D33" i="106"/>
  <c r="C33" i="106"/>
  <c r="A33" i="106"/>
  <c r="K32" i="106"/>
  <c r="N32" i="106" s="1"/>
  <c r="F32" i="106"/>
  <c r="F31" i="106"/>
  <c r="K31" i="106" s="1"/>
  <c r="N31" i="106" s="1"/>
  <c r="K30" i="106"/>
  <c r="N30" i="106" s="1"/>
  <c r="F30" i="106"/>
  <c r="F29" i="106"/>
  <c r="K29" i="106" s="1"/>
  <c r="N29" i="106" s="1"/>
  <c r="K28" i="106"/>
  <c r="N28" i="106" s="1"/>
  <c r="F28" i="106"/>
  <c r="F27" i="106"/>
  <c r="K27" i="106" s="1"/>
  <c r="N27" i="106" s="1"/>
  <c r="K26" i="106"/>
  <c r="N26" i="106" s="1"/>
  <c r="F26" i="106"/>
  <c r="F25" i="106"/>
  <c r="K25" i="106" s="1"/>
  <c r="N25" i="106" s="1"/>
  <c r="K24" i="106"/>
  <c r="N24" i="106" s="1"/>
  <c r="F24" i="106"/>
  <c r="F23" i="106"/>
  <c r="K23" i="106" s="1"/>
  <c r="N23" i="106" s="1"/>
  <c r="T22" i="106"/>
  <c r="N22" i="106"/>
  <c r="K22" i="106"/>
  <c r="F22" i="106"/>
  <c r="F21" i="106"/>
  <c r="K21" i="106" s="1"/>
  <c r="N13" i="106"/>
  <c r="O11" i="106" s="1"/>
  <c r="E3" i="106"/>
  <c r="O33" i="105"/>
  <c r="N46" i="105" s="1"/>
  <c r="M33" i="105"/>
  <c r="L33" i="105"/>
  <c r="J33" i="105"/>
  <c r="I33" i="105"/>
  <c r="H33" i="105"/>
  <c r="G33" i="105"/>
  <c r="E33" i="105"/>
  <c r="D33" i="105"/>
  <c r="C33" i="105"/>
  <c r="A33" i="105"/>
  <c r="K32" i="105"/>
  <c r="N32" i="105" s="1"/>
  <c r="F32" i="105"/>
  <c r="F31" i="105"/>
  <c r="K31" i="105" s="1"/>
  <c r="N31" i="105" s="1"/>
  <c r="K30" i="105"/>
  <c r="N30" i="105" s="1"/>
  <c r="F30" i="105"/>
  <c r="F29" i="105"/>
  <c r="K29" i="105" s="1"/>
  <c r="N29" i="105" s="1"/>
  <c r="K28" i="105"/>
  <c r="N28" i="105" s="1"/>
  <c r="F28" i="105"/>
  <c r="F27" i="105"/>
  <c r="K27" i="105" s="1"/>
  <c r="N27" i="105" s="1"/>
  <c r="K26" i="105"/>
  <c r="N26" i="105" s="1"/>
  <c r="F26" i="105"/>
  <c r="F25" i="105"/>
  <c r="K25" i="105" s="1"/>
  <c r="N25" i="105" s="1"/>
  <c r="K24" i="105"/>
  <c r="N24" i="105" s="1"/>
  <c r="F24" i="105"/>
  <c r="F23" i="105"/>
  <c r="K23" i="105" s="1"/>
  <c r="N23" i="105" s="1"/>
  <c r="T22" i="105"/>
  <c r="N22" i="105"/>
  <c r="K22" i="105"/>
  <c r="F22" i="105"/>
  <c r="K21" i="105"/>
  <c r="F21" i="105"/>
  <c r="N13" i="105"/>
  <c r="O11" i="105" s="1"/>
  <c r="E3" i="105"/>
  <c r="O33" i="104"/>
  <c r="N46" i="104" s="1"/>
  <c r="M33" i="104"/>
  <c r="L33" i="104"/>
  <c r="J33" i="104"/>
  <c r="I33" i="104"/>
  <c r="H33" i="104"/>
  <c r="G33" i="104"/>
  <c r="E33" i="104"/>
  <c r="D33" i="104"/>
  <c r="C33" i="104"/>
  <c r="A33" i="104"/>
  <c r="K32" i="104"/>
  <c r="N32" i="104" s="1"/>
  <c r="F32" i="104"/>
  <c r="F31" i="104"/>
  <c r="K31" i="104" s="1"/>
  <c r="N31" i="104" s="1"/>
  <c r="K30" i="104"/>
  <c r="N30" i="104" s="1"/>
  <c r="F30" i="104"/>
  <c r="F29" i="104"/>
  <c r="K29" i="104" s="1"/>
  <c r="N29" i="104" s="1"/>
  <c r="K28" i="104"/>
  <c r="N28" i="104" s="1"/>
  <c r="F28" i="104"/>
  <c r="F27" i="104"/>
  <c r="K27" i="104" s="1"/>
  <c r="N27" i="104" s="1"/>
  <c r="K26" i="104"/>
  <c r="N26" i="104" s="1"/>
  <c r="F26" i="104"/>
  <c r="F25" i="104"/>
  <c r="K25" i="104" s="1"/>
  <c r="N25" i="104" s="1"/>
  <c r="K24" i="104"/>
  <c r="N24" i="104" s="1"/>
  <c r="F24" i="104"/>
  <c r="F23" i="104"/>
  <c r="K23" i="104" s="1"/>
  <c r="N23" i="104" s="1"/>
  <c r="T22" i="104"/>
  <c r="F22" i="104"/>
  <c r="K22" i="104" s="1"/>
  <c r="N22" i="104" s="1"/>
  <c r="K21" i="104"/>
  <c r="F21" i="104"/>
  <c r="F33" i="104" s="1"/>
  <c r="N13" i="104"/>
  <c r="O11" i="104" s="1"/>
  <c r="E3" i="104"/>
  <c r="O33" i="103"/>
  <c r="N46" i="103" s="1"/>
  <c r="M33" i="103"/>
  <c r="L33" i="103"/>
  <c r="J33" i="103"/>
  <c r="I33" i="103"/>
  <c r="H33" i="103"/>
  <c r="G33" i="103"/>
  <c r="E33" i="103"/>
  <c r="D33" i="103"/>
  <c r="C33" i="103"/>
  <c r="A33" i="103"/>
  <c r="K32" i="103"/>
  <c r="N32" i="103" s="1"/>
  <c r="F32" i="103"/>
  <c r="F31" i="103"/>
  <c r="K31" i="103" s="1"/>
  <c r="N31" i="103" s="1"/>
  <c r="K30" i="103"/>
  <c r="N30" i="103" s="1"/>
  <c r="F30" i="103"/>
  <c r="F29" i="103"/>
  <c r="K29" i="103" s="1"/>
  <c r="N29" i="103" s="1"/>
  <c r="K28" i="103"/>
  <c r="N28" i="103" s="1"/>
  <c r="F28" i="103"/>
  <c r="F27" i="103"/>
  <c r="K27" i="103" s="1"/>
  <c r="N27" i="103" s="1"/>
  <c r="K26" i="103"/>
  <c r="N26" i="103" s="1"/>
  <c r="F26" i="103"/>
  <c r="F25" i="103"/>
  <c r="K25" i="103" s="1"/>
  <c r="N25" i="103" s="1"/>
  <c r="K24" i="103"/>
  <c r="N24" i="103" s="1"/>
  <c r="F24" i="103"/>
  <c r="F23" i="103"/>
  <c r="K23" i="103" s="1"/>
  <c r="N23" i="103" s="1"/>
  <c r="T22" i="103"/>
  <c r="F22" i="103"/>
  <c r="K22" i="103" s="1"/>
  <c r="N22" i="103" s="1"/>
  <c r="F21" i="103"/>
  <c r="K21" i="103" s="1"/>
  <c r="N13" i="103"/>
  <c r="O11" i="103" s="1"/>
  <c r="E3" i="103"/>
  <c r="O33" i="102"/>
  <c r="N46" i="102" s="1"/>
  <c r="M33" i="102"/>
  <c r="L33" i="102"/>
  <c r="J33" i="102"/>
  <c r="I33" i="102"/>
  <c r="H33" i="102"/>
  <c r="G33" i="102"/>
  <c r="E33" i="102"/>
  <c r="D33" i="102"/>
  <c r="C33" i="102"/>
  <c r="A33" i="102"/>
  <c r="F32" i="102"/>
  <c r="K32" i="102" s="1"/>
  <c r="N32" i="102" s="1"/>
  <c r="K31" i="102"/>
  <c r="N31" i="102" s="1"/>
  <c r="F31" i="102"/>
  <c r="F30" i="102"/>
  <c r="K30" i="102" s="1"/>
  <c r="N30" i="102" s="1"/>
  <c r="K29" i="102"/>
  <c r="N29" i="102" s="1"/>
  <c r="F29" i="102"/>
  <c r="F28" i="102"/>
  <c r="K28" i="102" s="1"/>
  <c r="N28" i="102" s="1"/>
  <c r="K27" i="102"/>
  <c r="N27" i="102" s="1"/>
  <c r="F27" i="102"/>
  <c r="F26" i="102"/>
  <c r="K26" i="102" s="1"/>
  <c r="N26" i="102" s="1"/>
  <c r="K25" i="102"/>
  <c r="N25" i="102" s="1"/>
  <c r="F25" i="102"/>
  <c r="F24" i="102"/>
  <c r="K24" i="102" s="1"/>
  <c r="N24" i="102" s="1"/>
  <c r="K23" i="102"/>
  <c r="N23" i="102" s="1"/>
  <c r="F23" i="102"/>
  <c r="T22" i="102"/>
  <c r="K22" i="102"/>
  <c r="N22" i="102" s="1"/>
  <c r="F22" i="102"/>
  <c r="F21" i="102"/>
  <c r="K21" i="102" s="1"/>
  <c r="N13" i="102"/>
  <c r="O11" i="102" s="1"/>
  <c r="E3" i="102"/>
  <c r="J10" i="112" l="1"/>
  <c r="H10" i="112"/>
  <c r="G10" i="112"/>
  <c r="F10" i="112"/>
  <c r="E10" i="112"/>
  <c r="D10" i="112"/>
  <c r="C10" i="112"/>
  <c r="B10" i="112"/>
  <c r="K10" i="112"/>
  <c r="D10" i="58"/>
  <c r="K21" i="114"/>
  <c r="K33" i="114" s="1"/>
  <c r="F36" i="114"/>
  <c r="O36" i="114" s="1"/>
  <c r="F41" i="114"/>
  <c r="O41" i="114" s="1"/>
  <c r="K33" i="111"/>
  <c r="F33" i="111"/>
  <c r="N21" i="111"/>
  <c r="N33" i="111" s="1"/>
  <c r="K33" i="110"/>
  <c r="F33" i="110"/>
  <c r="N21" i="110"/>
  <c r="N33" i="110" s="1"/>
  <c r="N45" i="110" s="1"/>
  <c r="J12" i="112" s="1"/>
  <c r="K33" i="109"/>
  <c r="N21" i="109"/>
  <c r="N33" i="109" s="1"/>
  <c r="N45" i="109" s="1"/>
  <c r="I12" i="112" s="1"/>
  <c r="F41" i="109"/>
  <c r="K33" i="108"/>
  <c r="N21" i="108"/>
  <c r="N33" i="108" s="1"/>
  <c r="N45" i="108" s="1"/>
  <c r="H12" i="112" s="1"/>
  <c r="F33" i="108"/>
  <c r="K33" i="107"/>
  <c r="F33" i="107"/>
  <c r="N21" i="107"/>
  <c r="N33" i="107" s="1"/>
  <c r="N45" i="107" s="1"/>
  <c r="G12" i="112" s="1"/>
  <c r="K33" i="106"/>
  <c r="F33" i="106"/>
  <c r="N21" i="106"/>
  <c r="N33" i="106" s="1"/>
  <c r="K33" i="105"/>
  <c r="F33" i="105"/>
  <c r="N21" i="105"/>
  <c r="N33" i="105" s="1"/>
  <c r="N45" i="105" s="1"/>
  <c r="E12" i="112" s="1"/>
  <c r="F36" i="104"/>
  <c r="F41" i="104"/>
  <c r="K33" i="104"/>
  <c r="N21" i="104"/>
  <c r="N33" i="104" s="1"/>
  <c r="N45" i="104" s="1"/>
  <c r="D12" i="112" s="1"/>
  <c r="K33" i="103"/>
  <c r="F33" i="103"/>
  <c r="N21" i="103"/>
  <c r="N33" i="103" s="1"/>
  <c r="K33" i="102"/>
  <c r="N21" i="102"/>
  <c r="N33" i="102" s="1"/>
  <c r="F33" i="102"/>
  <c r="N21" i="114" l="1"/>
  <c r="N33" i="114" s="1"/>
  <c r="N45" i="114" s="1"/>
  <c r="D12" i="58" s="1"/>
  <c r="K38" i="114"/>
  <c r="K43" i="114"/>
  <c r="F36" i="111"/>
  <c r="N45" i="111" s="1"/>
  <c r="K12" i="112" s="1"/>
  <c r="F41" i="111"/>
  <c r="K43" i="111" s="1"/>
  <c r="F36" i="110"/>
  <c r="F41" i="110"/>
  <c r="K43" i="110"/>
  <c r="K38" i="110"/>
  <c r="K43" i="109"/>
  <c r="K38" i="109"/>
  <c r="F36" i="108"/>
  <c r="F41" i="108"/>
  <c r="K43" i="108"/>
  <c r="K38" i="108"/>
  <c r="F36" i="107"/>
  <c r="F41" i="107"/>
  <c r="K43" i="107"/>
  <c r="K38" i="107"/>
  <c r="F36" i="106"/>
  <c r="N45" i="106" s="1"/>
  <c r="F12" i="112" s="1"/>
  <c r="F41" i="106"/>
  <c r="K43" i="106" s="1"/>
  <c r="K38" i="106"/>
  <c r="F36" i="105"/>
  <c r="F41" i="105"/>
  <c r="K43" i="105"/>
  <c r="K38" i="105"/>
  <c r="K43" i="104"/>
  <c r="K38" i="104"/>
  <c r="F36" i="103"/>
  <c r="N45" i="103" s="1"/>
  <c r="C12" i="112" s="1"/>
  <c r="F41" i="103"/>
  <c r="K43" i="103" s="1"/>
  <c r="K38" i="103"/>
  <c r="F36" i="102"/>
  <c r="F41" i="102"/>
  <c r="K43" i="102" s="1"/>
  <c r="K38" i="102"/>
  <c r="O33" i="59"/>
  <c r="N45" i="102" l="1"/>
  <c r="B12" i="112" s="1"/>
  <c r="K15" i="112" s="1"/>
  <c r="N32" i="57" s="1"/>
  <c r="K38" i="111"/>
  <c r="E3" i="90"/>
  <c r="E3" i="94"/>
  <c r="E3" i="93"/>
  <c r="E3" i="92"/>
  <c r="E3" i="91"/>
  <c r="E3" i="89"/>
  <c r="E3" i="88"/>
  <c r="E3" i="87"/>
  <c r="E3" i="86"/>
  <c r="E3" i="85"/>
  <c r="E3" i="84"/>
  <c r="E3" i="83"/>
  <c r="E3" i="82"/>
  <c r="E3" i="81"/>
  <c r="E3" i="80"/>
  <c r="E3" i="79"/>
  <c r="E3" i="78"/>
  <c r="E3" i="77"/>
  <c r="E3" i="76"/>
  <c r="E3" i="75"/>
  <c r="E3" i="74"/>
  <c r="E3" i="72"/>
  <c r="E3" i="73"/>
  <c r="E3" i="71"/>
  <c r="E3" i="101"/>
  <c r="E3" i="100"/>
  <c r="E3" i="63"/>
  <c r="E3" i="59"/>
  <c r="E3" i="26"/>
  <c r="B3" i="58" l="1"/>
  <c r="G9" i="58" l="1"/>
  <c r="G7" i="58"/>
  <c r="G6" i="58"/>
  <c r="G8" i="58"/>
  <c r="O33" i="101"/>
  <c r="M33" i="101"/>
  <c r="L33" i="101"/>
  <c r="J33" i="101"/>
  <c r="I33" i="101"/>
  <c r="H33" i="101"/>
  <c r="G33" i="101"/>
  <c r="E33" i="101"/>
  <c r="D33" i="101"/>
  <c r="C33" i="101"/>
  <c r="A33" i="101"/>
  <c r="F32" i="101"/>
  <c r="K32" i="101" s="1"/>
  <c r="N32" i="101" s="1"/>
  <c r="F31" i="101"/>
  <c r="K31" i="101" s="1"/>
  <c r="N31" i="101" s="1"/>
  <c r="F30" i="101"/>
  <c r="K30" i="101" s="1"/>
  <c r="N30" i="101" s="1"/>
  <c r="F29" i="101"/>
  <c r="K29" i="101" s="1"/>
  <c r="N29" i="101" s="1"/>
  <c r="F28" i="101"/>
  <c r="K28" i="101" s="1"/>
  <c r="N28" i="101" s="1"/>
  <c r="F27" i="101"/>
  <c r="K27" i="101" s="1"/>
  <c r="N27" i="101" s="1"/>
  <c r="F26" i="101"/>
  <c r="K26" i="101" s="1"/>
  <c r="N26" i="101" s="1"/>
  <c r="F25" i="101"/>
  <c r="K25" i="101" s="1"/>
  <c r="N25" i="101" s="1"/>
  <c r="F24" i="101"/>
  <c r="K24" i="101" s="1"/>
  <c r="N24" i="101" s="1"/>
  <c r="F23" i="101"/>
  <c r="K23" i="101" s="1"/>
  <c r="N23" i="101" s="1"/>
  <c r="T22" i="101"/>
  <c r="F22" i="101"/>
  <c r="K22" i="101" s="1"/>
  <c r="N22" i="101" s="1"/>
  <c r="F21" i="101"/>
  <c r="K21" i="101" s="1"/>
  <c r="N13" i="101"/>
  <c r="O11" i="101" s="1"/>
  <c r="F9" i="58"/>
  <c r="F8" i="58"/>
  <c r="F7" i="58"/>
  <c r="F6" i="58"/>
  <c r="E6" i="58"/>
  <c r="O33" i="100"/>
  <c r="M33" i="100"/>
  <c r="L33" i="100"/>
  <c r="J33" i="100"/>
  <c r="I33" i="100"/>
  <c r="H33" i="100"/>
  <c r="G33" i="100"/>
  <c r="E33" i="100"/>
  <c r="D33" i="100"/>
  <c r="C33" i="100"/>
  <c r="A33" i="100"/>
  <c r="F32" i="100"/>
  <c r="K32" i="100" s="1"/>
  <c r="N32" i="100" s="1"/>
  <c r="F31" i="100"/>
  <c r="K31" i="100" s="1"/>
  <c r="N31" i="100" s="1"/>
  <c r="F30" i="100"/>
  <c r="K30" i="100" s="1"/>
  <c r="N30" i="100" s="1"/>
  <c r="F29" i="100"/>
  <c r="K29" i="100" s="1"/>
  <c r="N29" i="100" s="1"/>
  <c r="F28" i="100"/>
  <c r="K28" i="100" s="1"/>
  <c r="N28" i="100" s="1"/>
  <c r="F27" i="100"/>
  <c r="K27" i="100" s="1"/>
  <c r="N27" i="100" s="1"/>
  <c r="F26" i="100"/>
  <c r="K26" i="100" s="1"/>
  <c r="N26" i="100" s="1"/>
  <c r="F25" i="100"/>
  <c r="K25" i="100" s="1"/>
  <c r="N25" i="100" s="1"/>
  <c r="F24" i="100"/>
  <c r="K24" i="100" s="1"/>
  <c r="N24" i="100" s="1"/>
  <c r="F23" i="100"/>
  <c r="K23" i="100" s="1"/>
  <c r="N23" i="100" s="1"/>
  <c r="T22" i="100"/>
  <c r="F22" i="100"/>
  <c r="K22" i="100" s="1"/>
  <c r="N22" i="100" s="1"/>
  <c r="K21" i="100"/>
  <c r="F21" i="100"/>
  <c r="N13" i="100"/>
  <c r="O11" i="100" s="1"/>
  <c r="G10" i="58" l="1"/>
  <c r="F33" i="101"/>
  <c r="F41" i="101" s="1"/>
  <c r="O41" i="101" s="1"/>
  <c r="F10" i="58"/>
  <c r="F33" i="100"/>
  <c r="F36" i="100" s="1"/>
  <c r="O36" i="100" s="1"/>
  <c r="K33" i="101"/>
  <c r="N21" i="101"/>
  <c r="N33" i="101" s="1"/>
  <c r="K33" i="100"/>
  <c r="F41" i="100"/>
  <c r="O41" i="100" s="1"/>
  <c r="N46" i="100" s="1"/>
  <c r="F13" i="58" s="1"/>
  <c r="N21" i="100"/>
  <c r="N33" i="100" s="1"/>
  <c r="D8" i="97"/>
  <c r="C8" i="97"/>
  <c r="B8" i="97"/>
  <c r="F36" i="101" l="1"/>
  <c r="O36" i="101" s="1"/>
  <c r="N46" i="101" s="1"/>
  <c r="G13" i="58" s="1"/>
  <c r="N45" i="101"/>
  <c r="G12" i="58" s="1"/>
  <c r="K38" i="101"/>
  <c r="K43" i="101"/>
  <c r="K38" i="100"/>
  <c r="K43" i="100"/>
  <c r="N45" i="100"/>
  <c r="F12" i="58" s="1"/>
  <c r="K8" i="97"/>
  <c r="J8" i="97"/>
  <c r="I8" i="97"/>
  <c r="H8" i="97"/>
  <c r="G8" i="97"/>
  <c r="F8" i="97"/>
  <c r="E8" i="97"/>
  <c r="K8" i="58"/>
  <c r="J8" i="58"/>
  <c r="I8" i="58"/>
  <c r="H8" i="58"/>
  <c r="E8" i="58"/>
  <c r="C8" i="58"/>
  <c r="O33" i="94" l="1"/>
  <c r="N46" i="94" s="1"/>
  <c r="M33" i="94"/>
  <c r="L33" i="94"/>
  <c r="J33" i="94"/>
  <c r="I33" i="94"/>
  <c r="H33" i="94"/>
  <c r="G33" i="94"/>
  <c r="E33" i="94"/>
  <c r="D33" i="94"/>
  <c r="C33" i="94"/>
  <c r="A33" i="94"/>
  <c r="F32" i="94"/>
  <c r="F31" i="94"/>
  <c r="F30" i="94"/>
  <c r="F29" i="94"/>
  <c r="F28" i="94"/>
  <c r="F27" i="94"/>
  <c r="F26" i="94"/>
  <c r="F25" i="94"/>
  <c r="F24" i="94"/>
  <c r="F23" i="94"/>
  <c r="T22" i="94"/>
  <c r="F22" i="94"/>
  <c r="F21" i="94"/>
  <c r="K21" i="94" s="1"/>
  <c r="N13" i="94"/>
  <c r="O33" i="93"/>
  <c r="M33" i="93"/>
  <c r="L33" i="93"/>
  <c r="J33" i="93"/>
  <c r="I33" i="93"/>
  <c r="H33" i="93"/>
  <c r="G33" i="93"/>
  <c r="E33" i="93"/>
  <c r="D33" i="93"/>
  <c r="C33" i="93"/>
  <c r="A33" i="93"/>
  <c r="F32" i="93"/>
  <c r="F31" i="93"/>
  <c r="K31" i="93" s="1"/>
  <c r="N31" i="93" s="1"/>
  <c r="F30" i="93"/>
  <c r="F29" i="93"/>
  <c r="K29" i="93" s="1"/>
  <c r="N29" i="93" s="1"/>
  <c r="F28" i="93"/>
  <c r="F27" i="93"/>
  <c r="K27" i="93" s="1"/>
  <c r="N27" i="93" s="1"/>
  <c r="F26" i="93"/>
  <c r="F25" i="93"/>
  <c r="K25" i="93" s="1"/>
  <c r="N25" i="93" s="1"/>
  <c r="F24" i="93"/>
  <c r="F23" i="93"/>
  <c r="K23" i="93" s="1"/>
  <c r="N23" i="93" s="1"/>
  <c r="T22" i="93"/>
  <c r="F22" i="93"/>
  <c r="K22" i="93" s="1"/>
  <c r="F21" i="93"/>
  <c r="N13" i="93"/>
  <c r="O33" i="92"/>
  <c r="M33" i="92"/>
  <c r="L33" i="92"/>
  <c r="J33" i="92"/>
  <c r="I33" i="92"/>
  <c r="H33" i="92"/>
  <c r="G33" i="92"/>
  <c r="E33" i="92"/>
  <c r="D33" i="92"/>
  <c r="C33" i="92"/>
  <c r="A33" i="92"/>
  <c r="F32" i="92"/>
  <c r="F31" i="92"/>
  <c r="F30" i="92"/>
  <c r="F29" i="92"/>
  <c r="F28" i="92"/>
  <c r="F27" i="92"/>
  <c r="F26" i="92"/>
  <c r="F25" i="92"/>
  <c r="F24" i="92"/>
  <c r="F23" i="92"/>
  <c r="T22" i="92"/>
  <c r="F22" i="92"/>
  <c r="F21" i="92"/>
  <c r="K21" i="92" s="1"/>
  <c r="N13" i="92"/>
  <c r="O33" i="91"/>
  <c r="M33" i="91"/>
  <c r="L33" i="91"/>
  <c r="J33" i="91"/>
  <c r="I33" i="91"/>
  <c r="H33" i="91"/>
  <c r="G33" i="91"/>
  <c r="E33" i="91"/>
  <c r="D33" i="91"/>
  <c r="C33" i="91"/>
  <c r="A33" i="91"/>
  <c r="F32" i="91"/>
  <c r="F31" i="91"/>
  <c r="F30" i="91"/>
  <c r="F29" i="91"/>
  <c r="F28" i="91"/>
  <c r="F27" i="91"/>
  <c r="F26" i="91"/>
  <c r="F25" i="91"/>
  <c r="F24" i="91"/>
  <c r="F23" i="91"/>
  <c r="T22" i="91"/>
  <c r="F22" i="91"/>
  <c r="K22" i="91" s="1"/>
  <c r="N22" i="91" s="1"/>
  <c r="F21" i="91"/>
  <c r="K21" i="91" s="1"/>
  <c r="N13" i="91"/>
  <c r="O33" i="90"/>
  <c r="M33" i="90"/>
  <c r="L33" i="90"/>
  <c r="J33" i="90"/>
  <c r="I33" i="90"/>
  <c r="H33" i="90"/>
  <c r="G33" i="90"/>
  <c r="E33" i="90"/>
  <c r="D33" i="90"/>
  <c r="C33" i="90"/>
  <c r="A33" i="90"/>
  <c r="F32" i="90"/>
  <c r="F31" i="90"/>
  <c r="F30" i="90"/>
  <c r="F29" i="90"/>
  <c r="F28" i="90"/>
  <c r="F27" i="90"/>
  <c r="F26" i="90"/>
  <c r="F25" i="90"/>
  <c r="F24" i="90"/>
  <c r="F23" i="90"/>
  <c r="T22" i="90"/>
  <c r="F22" i="90"/>
  <c r="K22" i="90" s="1"/>
  <c r="N22" i="90" s="1"/>
  <c r="F21" i="90"/>
  <c r="K21" i="90" s="1"/>
  <c r="N13" i="90"/>
  <c r="O33" i="89"/>
  <c r="M33" i="89"/>
  <c r="L33" i="89"/>
  <c r="J33" i="89"/>
  <c r="I33" i="89"/>
  <c r="H33" i="89"/>
  <c r="G33" i="89"/>
  <c r="E33" i="89"/>
  <c r="D33" i="89"/>
  <c r="C33" i="89"/>
  <c r="A33" i="89"/>
  <c r="F32" i="89"/>
  <c r="F31" i="89"/>
  <c r="F30" i="89"/>
  <c r="F29" i="89"/>
  <c r="F28" i="89"/>
  <c r="F27" i="89"/>
  <c r="F26" i="89"/>
  <c r="F25" i="89"/>
  <c r="F24" i="89"/>
  <c r="F23" i="89"/>
  <c r="T22" i="89"/>
  <c r="F22" i="89"/>
  <c r="F21" i="89"/>
  <c r="K21" i="89" s="1"/>
  <c r="N13" i="89"/>
  <c r="O33" i="88"/>
  <c r="M33" i="88"/>
  <c r="L33" i="88"/>
  <c r="J33" i="88"/>
  <c r="I33" i="88"/>
  <c r="H33" i="88"/>
  <c r="G33" i="88"/>
  <c r="E33" i="88"/>
  <c r="D33" i="88"/>
  <c r="C33" i="88"/>
  <c r="A33" i="88"/>
  <c r="F32" i="88"/>
  <c r="F31" i="88"/>
  <c r="F30" i="88"/>
  <c r="F29" i="88"/>
  <c r="F28" i="88"/>
  <c r="F27" i="88"/>
  <c r="F26" i="88"/>
  <c r="F25" i="88"/>
  <c r="F24" i="88"/>
  <c r="F23" i="88"/>
  <c r="T22" i="88"/>
  <c r="F22" i="88"/>
  <c r="F21" i="88"/>
  <c r="K21" i="88" s="1"/>
  <c r="N13" i="88"/>
  <c r="O33" i="87"/>
  <c r="M33" i="87"/>
  <c r="L33" i="87"/>
  <c r="J33" i="87"/>
  <c r="I33" i="87"/>
  <c r="H33" i="87"/>
  <c r="G33" i="87"/>
  <c r="E33" i="87"/>
  <c r="D33" i="87"/>
  <c r="C33" i="87"/>
  <c r="A33" i="87"/>
  <c r="F32" i="87"/>
  <c r="F31" i="87"/>
  <c r="F30" i="87"/>
  <c r="F29" i="87"/>
  <c r="F28" i="87"/>
  <c r="F27" i="87"/>
  <c r="F26" i="87"/>
  <c r="F25" i="87"/>
  <c r="F24" i="87"/>
  <c r="F23" i="87"/>
  <c r="T22" i="87"/>
  <c r="F22" i="87"/>
  <c r="K22" i="87" s="1"/>
  <c r="N22" i="87" s="1"/>
  <c r="F21" i="87"/>
  <c r="N13" i="87"/>
  <c r="O33" i="86"/>
  <c r="M33" i="86"/>
  <c r="L33" i="86"/>
  <c r="J33" i="86"/>
  <c r="I33" i="86"/>
  <c r="H33" i="86"/>
  <c r="G33" i="86"/>
  <c r="E33" i="86"/>
  <c r="D33" i="86"/>
  <c r="C33" i="86"/>
  <c r="A33" i="86"/>
  <c r="F32" i="86"/>
  <c r="F31" i="86"/>
  <c r="F30" i="86"/>
  <c r="F29" i="86"/>
  <c r="F28" i="86"/>
  <c r="F27" i="86"/>
  <c r="F26" i="86"/>
  <c r="F25" i="86"/>
  <c r="F24" i="86"/>
  <c r="F23" i="86"/>
  <c r="T22" i="86"/>
  <c r="F22" i="86"/>
  <c r="F21" i="86"/>
  <c r="K21" i="86" s="1"/>
  <c r="N13" i="86"/>
  <c r="O33" i="85"/>
  <c r="M33" i="85"/>
  <c r="L33" i="85"/>
  <c r="J33" i="85"/>
  <c r="I33" i="85"/>
  <c r="H33" i="85"/>
  <c r="G33" i="85"/>
  <c r="E33" i="85"/>
  <c r="D33" i="85"/>
  <c r="C33" i="85"/>
  <c r="A33" i="85"/>
  <c r="F32" i="85"/>
  <c r="F31" i="85"/>
  <c r="F30" i="85"/>
  <c r="F29" i="85"/>
  <c r="F28" i="85"/>
  <c r="F27" i="85"/>
  <c r="F26" i="85"/>
  <c r="F25" i="85"/>
  <c r="F24" i="85"/>
  <c r="F23" i="85"/>
  <c r="T22" i="85"/>
  <c r="F22" i="85"/>
  <c r="K22" i="85" s="1"/>
  <c r="N22" i="85" s="1"/>
  <c r="F21" i="85"/>
  <c r="K21" i="85" s="1"/>
  <c r="N13" i="85"/>
  <c r="O33" i="84"/>
  <c r="M33" i="84"/>
  <c r="L33" i="84"/>
  <c r="J33" i="84"/>
  <c r="I33" i="84"/>
  <c r="H33" i="84"/>
  <c r="G33" i="84"/>
  <c r="E33" i="84"/>
  <c r="D33" i="84"/>
  <c r="C33" i="84"/>
  <c r="A33" i="84"/>
  <c r="F32" i="84"/>
  <c r="F31" i="84"/>
  <c r="F30" i="84"/>
  <c r="F29" i="84"/>
  <c r="F28" i="84"/>
  <c r="F27" i="84"/>
  <c r="F26" i="84"/>
  <c r="F25" i="84"/>
  <c r="F24" i="84"/>
  <c r="F23" i="84"/>
  <c r="T22" i="84"/>
  <c r="F22" i="84"/>
  <c r="K22" i="84" s="1"/>
  <c r="N22" i="84" s="1"/>
  <c r="F21" i="84"/>
  <c r="K21" i="84" s="1"/>
  <c r="N13" i="84"/>
  <c r="O11" i="84" s="1"/>
  <c r="O33" i="83"/>
  <c r="M33" i="83"/>
  <c r="L33" i="83"/>
  <c r="J33" i="83"/>
  <c r="I33" i="83"/>
  <c r="H33" i="83"/>
  <c r="G33" i="83"/>
  <c r="E33" i="83"/>
  <c r="D33" i="83"/>
  <c r="C33" i="83"/>
  <c r="A33" i="83"/>
  <c r="F32" i="83"/>
  <c r="F31" i="83"/>
  <c r="F30" i="83"/>
  <c r="F29" i="83"/>
  <c r="F28" i="83"/>
  <c r="F27" i="83"/>
  <c r="K27" i="83" s="1"/>
  <c r="F26" i="83"/>
  <c r="F25" i="83"/>
  <c r="F24" i="83"/>
  <c r="F23" i="83"/>
  <c r="T22" i="83"/>
  <c r="N22" i="83"/>
  <c r="F22" i="83"/>
  <c r="K22" i="83" s="1"/>
  <c r="F21" i="83"/>
  <c r="K21" i="83" s="1"/>
  <c r="N13" i="83"/>
  <c r="O11" i="83" s="1"/>
  <c r="O33" i="82"/>
  <c r="M33" i="82"/>
  <c r="L33" i="82"/>
  <c r="J33" i="82"/>
  <c r="I33" i="82"/>
  <c r="H33" i="82"/>
  <c r="G33" i="82"/>
  <c r="E33" i="82"/>
  <c r="D33" i="82"/>
  <c r="C33" i="82"/>
  <c r="A33" i="82"/>
  <c r="F32" i="82"/>
  <c r="F31" i="82"/>
  <c r="F30" i="82"/>
  <c r="F29" i="82"/>
  <c r="F28" i="82"/>
  <c r="F27" i="82"/>
  <c r="K27" i="82" s="1"/>
  <c r="F26" i="82"/>
  <c r="F25" i="82"/>
  <c r="F24" i="82"/>
  <c r="F23" i="82"/>
  <c r="T22" i="82"/>
  <c r="F22" i="82"/>
  <c r="F21" i="82"/>
  <c r="K21" i="82" s="1"/>
  <c r="N13" i="82"/>
  <c r="O33" i="81"/>
  <c r="M33" i="81"/>
  <c r="L33" i="81"/>
  <c r="J33" i="81"/>
  <c r="I33" i="81"/>
  <c r="H33" i="81"/>
  <c r="G33" i="81"/>
  <c r="E33" i="81"/>
  <c r="D33" i="81"/>
  <c r="C33" i="81"/>
  <c r="A33" i="81"/>
  <c r="F32" i="81"/>
  <c r="F31" i="81"/>
  <c r="F30" i="81"/>
  <c r="F29" i="81"/>
  <c r="F28" i="81"/>
  <c r="F27" i="81"/>
  <c r="F26" i="81"/>
  <c r="F25" i="81"/>
  <c r="F24" i="81"/>
  <c r="F23" i="81"/>
  <c r="T22" i="81"/>
  <c r="F22" i="81"/>
  <c r="K22" i="81" s="1"/>
  <c r="F21" i="81"/>
  <c r="K21" i="81" s="1"/>
  <c r="N13" i="81"/>
  <c r="O11" i="81" s="1"/>
  <c r="O33" i="80"/>
  <c r="M33" i="80"/>
  <c r="L33" i="80"/>
  <c r="J33" i="80"/>
  <c r="I33" i="80"/>
  <c r="H33" i="80"/>
  <c r="G33" i="80"/>
  <c r="E33" i="80"/>
  <c r="D33" i="80"/>
  <c r="C33" i="80"/>
  <c r="A33" i="80"/>
  <c r="F32" i="80"/>
  <c r="F31" i="80"/>
  <c r="F30" i="80"/>
  <c r="F29" i="80"/>
  <c r="F28" i="80"/>
  <c r="F27" i="80"/>
  <c r="K27" i="80" s="1"/>
  <c r="F26" i="80"/>
  <c r="F25" i="80"/>
  <c r="F24" i="80"/>
  <c r="F23" i="80"/>
  <c r="T22" i="80"/>
  <c r="F22" i="80"/>
  <c r="K22" i="80" s="1"/>
  <c r="N22" i="80" s="1"/>
  <c r="F21" i="80"/>
  <c r="K21" i="80" s="1"/>
  <c r="N13" i="80"/>
  <c r="O11" i="80" s="1"/>
  <c r="O33" i="79"/>
  <c r="M33" i="79"/>
  <c r="L33" i="79"/>
  <c r="J33" i="79"/>
  <c r="I33" i="79"/>
  <c r="H33" i="79"/>
  <c r="G33" i="79"/>
  <c r="E33" i="79"/>
  <c r="D33" i="79"/>
  <c r="C33" i="79"/>
  <c r="A33" i="79"/>
  <c r="F32" i="79"/>
  <c r="F31" i="79"/>
  <c r="F30" i="79"/>
  <c r="F29" i="79"/>
  <c r="F28" i="79"/>
  <c r="F27" i="79"/>
  <c r="K27" i="79" s="1"/>
  <c r="F26" i="79"/>
  <c r="F25" i="79"/>
  <c r="F24" i="79"/>
  <c r="F23" i="79"/>
  <c r="T22" i="79"/>
  <c r="F22" i="79"/>
  <c r="K22" i="79" s="1"/>
  <c r="F21" i="79"/>
  <c r="K21" i="79" s="1"/>
  <c r="N13" i="79"/>
  <c r="O11" i="79" s="1"/>
  <c r="O33" i="78"/>
  <c r="N46" i="78" s="1"/>
  <c r="E13" i="97" s="1"/>
  <c r="M33" i="78"/>
  <c r="L33" i="78"/>
  <c r="J33" i="78"/>
  <c r="I33" i="78"/>
  <c r="H33" i="78"/>
  <c r="G33" i="78"/>
  <c r="E33" i="78"/>
  <c r="D33" i="78"/>
  <c r="C33" i="78"/>
  <c r="A33" i="78"/>
  <c r="F32" i="78"/>
  <c r="K32" i="78" s="1"/>
  <c r="N32" i="78" s="1"/>
  <c r="F31" i="78"/>
  <c r="F30" i="78"/>
  <c r="K30" i="78" s="1"/>
  <c r="N30" i="78" s="1"/>
  <c r="F29" i="78"/>
  <c r="F28" i="78"/>
  <c r="K28" i="78" s="1"/>
  <c r="N28" i="78" s="1"/>
  <c r="F27" i="78"/>
  <c r="K27" i="78" s="1"/>
  <c r="F26" i="78"/>
  <c r="K26" i="78" s="1"/>
  <c r="N26" i="78" s="1"/>
  <c r="F25" i="78"/>
  <c r="F24" i="78"/>
  <c r="K24" i="78" s="1"/>
  <c r="N24" i="78" s="1"/>
  <c r="F23" i="78"/>
  <c r="T22" i="78"/>
  <c r="F22" i="78"/>
  <c r="F21" i="78"/>
  <c r="K21" i="78" s="1"/>
  <c r="N13" i="78"/>
  <c r="O11" i="78" s="1"/>
  <c r="O33" i="77"/>
  <c r="M33" i="77"/>
  <c r="L33" i="77"/>
  <c r="J33" i="77"/>
  <c r="I33" i="77"/>
  <c r="H33" i="77"/>
  <c r="G33" i="77"/>
  <c r="E33" i="77"/>
  <c r="D33" i="77"/>
  <c r="C33" i="77"/>
  <c r="A33" i="77"/>
  <c r="F32" i="77"/>
  <c r="F31" i="77"/>
  <c r="F30" i="77"/>
  <c r="F29" i="77"/>
  <c r="F28" i="77"/>
  <c r="F27" i="77"/>
  <c r="F26" i="77"/>
  <c r="F25" i="77"/>
  <c r="F24" i="77"/>
  <c r="F23" i="77"/>
  <c r="T22" i="77"/>
  <c r="F22" i="77"/>
  <c r="F21" i="77"/>
  <c r="K21" i="77" s="1"/>
  <c r="N13" i="77"/>
  <c r="O11" i="77" s="1"/>
  <c r="O33" i="76"/>
  <c r="M33" i="76"/>
  <c r="L33" i="76"/>
  <c r="J33" i="76"/>
  <c r="I33" i="76"/>
  <c r="H33" i="76"/>
  <c r="G33" i="76"/>
  <c r="E33" i="76"/>
  <c r="D33" i="76"/>
  <c r="C33" i="76"/>
  <c r="A33" i="76"/>
  <c r="F32" i="76"/>
  <c r="F31" i="76"/>
  <c r="F30" i="76"/>
  <c r="F29" i="76"/>
  <c r="F28" i="76"/>
  <c r="F27" i="76"/>
  <c r="F26" i="76"/>
  <c r="F25" i="76"/>
  <c r="F24" i="76"/>
  <c r="F23" i="76"/>
  <c r="T22" i="76"/>
  <c r="F22" i="76"/>
  <c r="F21" i="76"/>
  <c r="K21" i="76" s="1"/>
  <c r="N13" i="76"/>
  <c r="O11" i="76" s="1"/>
  <c r="O33" i="75"/>
  <c r="M33" i="75"/>
  <c r="L33" i="75"/>
  <c r="J33" i="75"/>
  <c r="I33" i="75"/>
  <c r="H33" i="75"/>
  <c r="G33" i="75"/>
  <c r="E33" i="75"/>
  <c r="D33" i="75"/>
  <c r="C33" i="75"/>
  <c r="A33" i="75"/>
  <c r="F32" i="75"/>
  <c r="K32" i="75" s="1"/>
  <c r="N32" i="75" s="1"/>
  <c r="F31" i="75"/>
  <c r="F30" i="75"/>
  <c r="K30" i="75" s="1"/>
  <c r="N30" i="75" s="1"/>
  <c r="F29" i="75"/>
  <c r="F28" i="75"/>
  <c r="K28" i="75" s="1"/>
  <c r="N28" i="75" s="1"/>
  <c r="F27" i="75"/>
  <c r="F26" i="75"/>
  <c r="K26" i="75" s="1"/>
  <c r="N26" i="75" s="1"/>
  <c r="F25" i="75"/>
  <c r="F24" i="75"/>
  <c r="K24" i="75" s="1"/>
  <c r="N24" i="75" s="1"/>
  <c r="F23" i="75"/>
  <c r="T22" i="75"/>
  <c r="F22" i="75"/>
  <c r="F21" i="75"/>
  <c r="K21" i="75" s="1"/>
  <c r="N13" i="75"/>
  <c r="O11" i="75" s="1"/>
  <c r="O33" i="74"/>
  <c r="M33" i="74"/>
  <c r="L33" i="74"/>
  <c r="J33" i="74"/>
  <c r="I33" i="74"/>
  <c r="H33" i="74"/>
  <c r="G33" i="74"/>
  <c r="E33" i="74"/>
  <c r="D33" i="74"/>
  <c r="C33" i="74"/>
  <c r="A33" i="74"/>
  <c r="F32" i="74"/>
  <c r="F31" i="74"/>
  <c r="F30" i="74"/>
  <c r="F29" i="74"/>
  <c r="F28" i="74"/>
  <c r="F27" i="74"/>
  <c r="F26" i="74"/>
  <c r="F25" i="74"/>
  <c r="F24" i="74"/>
  <c r="F23" i="74"/>
  <c r="T22" i="74"/>
  <c r="F22" i="74"/>
  <c r="K22" i="74" s="1"/>
  <c r="N22" i="74" s="1"/>
  <c r="F21" i="74"/>
  <c r="K21" i="74" s="1"/>
  <c r="N13" i="74"/>
  <c r="O11" i="74" s="1"/>
  <c r="O33" i="72"/>
  <c r="M33" i="72"/>
  <c r="L33" i="72"/>
  <c r="J33" i="72"/>
  <c r="I33" i="72"/>
  <c r="H33" i="72"/>
  <c r="G33" i="72"/>
  <c r="E33" i="72"/>
  <c r="D33" i="72"/>
  <c r="C33" i="72"/>
  <c r="A33" i="72"/>
  <c r="F32" i="72"/>
  <c r="F31" i="72"/>
  <c r="F30" i="72"/>
  <c r="F29" i="72"/>
  <c r="F28" i="72"/>
  <c r="F27" i="72"/>
  <c r="F26" i="72"/>
  <c r="F25" i="72"/>
  <c r="F24" i="72"/>
  <c r="F23" i="72"/>
  <c r="T22" i="72"/>
  <c r="F22" i="72"/>
  <c r="F21" i="72"/>
  <c r="K21" i="72" s="1"/>
  <c r="N13" i="72"/>
  <c r="O11" i="72" s="1"/>
  <c r="O33" i="73"/>
  <c r="M33" i="73"/>
  <c r="L33" i="73"/>
  <c r="J33" i="73"/>
  <c r="I33" i="73"/>
  <c r="H33" i="73"/>
  <c r="G33" i="73"/>
  <c r="E33" i="73"/>
  <c r="D33" i="73"/>
  <c r="C33" i="73"/>
  <c r="A33" i="73"/>
  <c r="F32" i="73"/>
  <c r="F31" i="73"/>
  <c r="F30" i="73"/>
  <c r="F29" i="73"/>
  <c r="F28" i="73"/>
  <c r="F27" i="73"/>
  <c r="F26" i="73"/>
  <c r="F25" i="73"/>
  <c r="F24" i="73"/>
  <c r="F23" i="73"/>
  <c r="T22" i="73"/>
  <c r="F22" i="73"/>
  <c r="K22" i="73" s="1"/>
  <c r="N22" i="73" s="1"/>
  <c r="F21" i="73"/>
  <c r="K21" i="73" s="1"/>
  <c r="N13" i="73"/>
  <c r="O11" i="73" s="1"/>
  <c r="O33" i="71"/>
  <c r="M33" i="71"/>
  <c r="L33" i="71"/>
  <c r="J33" i="71"/>
  <c r="I33" i="71"/>
  <c r="H33" i="71"/>
  <c r="G33" i="71"/>
  <c r="E33" i="71"/>
  <c r="D33" i="71"/>
  <c r="C33" i="71"/>
  <c r="A33" i="71"/>
  <c r="F32" i="71"/>
  <c r="F31" i="71"/>
  <c r="F30" i="71"/>
  <c r="F29" i="71"/>
  <c r="F28" i="71"/>
  <c r="F27" i="71"/>
  <c r="F26" i="71"/>
  <c r="F25" i="71"/>
  <c r="F24" i="71"/>
  <c r="F23" i="71"/>
  <c r="T22" i="71"/>
  <c r="F22" i="71"/>
  <c r="F21" i="71"/>
  <c r="K21" i="71" s="1"/>
  <c r="N13" i="71"/>
  <c r="O11" i="71" s="1"/>
  <c r="O33" i="63"/>
  <c r="M33" i="63"/>
  <c r="L33" i="63"/>
  <c r="J33" i="63"/>
  <c r="I33" i="63"/>
  <c r="H33" i="63"/>
  <c r="G33" i="63"/>
  <c r="E33" i="63"/>
  <c r="D33" i="63"/>
  <c r="C33" i="63"/>
  <c r="A33" i="63"/>
  <c r="F32" i="63"/>
  <c r="F31" i="63"/>
  <c r="F30" i="63"/>
  <c r="F29" i="63"/>
  <c r="F28" i="63"/>
  <c r="F27" i="63"/>
  <c r="F26" i="63"/>
  <c r="F25" i="63"/>
  <c r="F24" i="63"/>
  <c r="F23" i="63"/>
  <c r="T22" i="63"/>
  <c r="F22" i="63"/>
  <c r="F21" i="63"/>
  <c r="K21" i="63" s="1"/>
  <c r="N13" i="63"/>
  <c r="O11" i="63" s="1"/>
  <c r="M33" i="59"/>
  <c r="L33" i="59"/>
  <c r="J33" i="59"/>
  <c r="I33" i="59"/>
  <c r="H33" i="59"/>
  <c r="G33" i="59"/>
  <c r="E33" i="59"/>
  <c r="D33" i="59"/>
  <c r="C33" i="59"/>
  <c r="A33" i="59"/>
  <c r="F32" i="59"/>
  <c r="F31" i="59"/>
  <c r="F30" i="59"/>
  <c r="F29" i="59"/>
  <c r="F28" i="59"/>
  <c r="F27" i="59"/>
  <c r="F26" i="59"/>
  <c r="F25" i="59"/>
  <c r="F24" i="59"/>
  <c r="F23" i="59"/>
  <c r="T22" i="59"/>
  <c r="F22" i="59"/>
  <c r="F21" i="59"/>
  <c r="K21" i="59" s="1"/>
  <c r="N13" i="59"/>
  <c r="O11" i="59" s="1"/>
  <c r="K9" i="97"/>
  <c r="J9" i="97"/>
  <c r="I9" i="97"/>
  <c r="H9" i="97"/>
  <c r="G9" i="97"/>
  <c r="F9" i="97"/>
  <c r="E9" i="97"/>
  <c r="D9" i="97"/>
  <c r="C9" i="97"/>
  <c r="B9" i="97"/>
  <c r="K7" i="97"/>
  <c r="J7" i="97"/>
  <c r="I7" i="97"/>
  <c r="H7" i="97"/>
  <c r="G7" i="97"/>
  <c r="F7" i="97"/>
  <c r="E7" i="97"/>
  <c r="D7" i="97"/>
  <c r="C7" i="97"/>
  <c r="B7" i="97"/>
  <c r="K6" i="97"/>
  <c r="J6" i="97"/>
  <c r="I6" i="97"/>
  <c r="H6" i="97"/>
  <c r="G6" i="97"/>
  <c r="F6" i="97"/>
  <c r="E6" i="97"/>
  <c r="D6" i="97"/>
  <c r="C6" i="97"/>
  <c r="B6" i="97"/>
  <c r="B3" i="97"/>
  <c r="O11" i="94" l="1"/>
  <c r="K10" i="113"/>
  <c r="O11" i="93"/>
  <c r="J10" i="113"/>
  <c r="O11" i="92"/>
  <c r="I10" i="113"/>
  <c r="O11" i="91"/>
  <c r="H10" i="113"/>
  <c r="O11" i="90"/>
  <c r="G10" i="113"/>
  <c r="O11" i="89"/>
  <c r="F10" i="113"/>
  <c r="O11" i="88"/>
  <c r="E10" i="113"/>
  <c r="O11" i="87"/>
  <c r="D10" i="113"/>
  <c r="O11" i="86"/>
  <c r="C10" i="113"/>
  <c r="O11" i="85"/>
  <c r="B10" i="113"/>
  <c r="I10" i="97"/>
  <c r="O11" i="82"/>
  <c r="C10" i="58"/>
  <c r="K10" i="58"/>
  <c r="K26" i="83"/>
  <c r="N26" i="83" s="1"/>
  <c r="K32" i="83"/>
  <c r="N32" i="83" s="1"/>
  <c r="K31" i="83"/>
  <c r="N31" i="83" s="1"/>
  <c r="K25" i="83"/>
  <c r="N25" i="83" s="1"/>
  <c r="K28" i="83"/>
  <c r="N28" i="83" s="1"/>
  <c r="K29" i="83"/>
  <c r="N29" i="83" s="1"/>
  <c r="K23" i="83"/>
  <c r="N23" i="83" s="1"/>
  <c r="K24" i="83"/>
  <c r="N24" i="83" s="1"/>
  <c r="K30" i="83"/>
  <c r="N30" i="83" s="1"/>
  <c r="K32" i="79"/>
  <c r="N32" i="79" s="1"/>
  <c r="K31" i="79"/>
  <c r="N31" i="79" s="1"/>
  <c r="K30" i="79"/>
  <c r="N30" i="79" s="1"/>
  <c r="K29" i="79"/>
  <c r="N29" i="79" s="1"/>
  <c r="K28" i="79"/>
  <c r="N28" i="79" s="1"/>
  <c r="K26" i="79"/>
  <c r="N26" i="79" s="1"/>
  <c r="K25" i="79"/>
  <c r="N25" i="79" s="1"/>
  <c r="K24" i="79"/>
  <c r="N24" i="79" s="1"/>
  <c r="K23" i="79"/>
  <c r="N23" i="79" s="1"/>
  <c r="F33" i="78"/>
  <c r="F36" i="78" s="1"/>
  <c r="O36" i="78" s="1"/>
  <c r="K21" i="93"/>
  <c r="N21" i="93" s="1"/>
  <c r="F33" i="87"/>
  <c r="F36" i="87" s="1"/>
  <c r="O36" i="87" s="1"/>
  <c r="K21" i="87"/>
  <c r="N21" i="87" s="1"/>
  <c r="K30" i="63"/>
  <c r="N30" i="63" s="1"/>
  <c r="K25" i="63"/>
  <c r="N25" i="63" s="1"/>
  <c r="K31" i="63"/>
  <c r="N31" i="63" s="1"/>
  <c r="K24" i="63"/>
  <c r="N24" i="63" s="1"/>
  <c r="F33" i="63"/>
  <c r="F41" i="63" s="1"/>
  <c r="O41" i="63" s="1"/>
  <c r="K26" i="63"/>
  <c r="N26" i="63" s="1"/>
  <c r="K32" i="63"/>
  <c r="N32" i="63" s="1"/>
  <c r="K22" i="63"/>
  <c r="N22" i="63" s="1"/>
  <c r="K27" i="63"/>
  <c r="N27" i="63" s="1"/>
  <c r="K28" i="63"/>
  <c r="N28" i="63" s="1"/>
  <c r="K23" i="63"/>
  <c r="N23" i="63" s="1"/>
  <c r="K29" i="63"/>
  <c r="N29" i="63" s="1"/>
  <c r="K28" i="94"/>
  <c r="N28" i="94" s="1"/>
  <c r="F33" i="94"/>
  <c r="F36" i="94" s="1"/>
  <c r="K26" i="94"/>
  <c r="N26" i="94" s="1"/>
  <c r="K32" i="94"/>
  <c r="N32" i="94" s="1"/>
  <c r="K22" i="94"/>
  <c r="N22" i="94" s="1"/>
  <c r="K27" i="94"/>
  <c r="N27" i="94" s="1"/>
  <c r="K23" i="94"/>
  <c r="N23" i="94" s="1"/>
  <c r="K24" i="94"/>
  <c r="N24" i="94" s="1"/>
  <c r="K30" i="94"/>
  <c r="N30" i="94" s="1"/>
  <c r="K29" i="94"/>
  <c r="N29" i="94" s="1"/>
  <c r="K25" i="94"/>
  <c r="N25" i="94" s="1"/>
  <c r="K31" i="94"/>
  <c r="N31" i="94" s="1"/>
  <c r="K26" i="93"/>
  <c r="N26" i="93" s="1"/>
  <c r="K30" i="93"/>
  <c r="N30" i="93" s="1"/>
  <c r="K24" i="93"/>
  <c r="N24" i="93" s="1"/>
  <c r="K28" i="93"/>
  <c r="N28" i="93" s="1"/>
  <c r="K32" i="93"/>
  <c r="N32" i="93" s="1"/>
  <c r="K28" i="92"/>
  <c r="N28" i="92" s="1"/>
  <c r="K23" i="92"/>
  <c r="K29" i="92"/>
  <c r="N29" i="92" s="1"/>
  <c r="K24" i="92"/>
  <c r="N24" i="92" s="1"/>
  <c r="K30" i="92"/>
  <c r="N30" i="92" s="1"/>
  <c r="K25" i="92"/>
  <c r="N25" i="92" s="1"/>
  <c r="K31" i="92"/>
  <c r="N31" i="92" s="1"/>
  <c r="F33" i="92"/>
  <c r="F36" i="92" s="1"/>
  <c r="O36" i="92" s="1"/>
  <c r="N46" i="92" s="1"/>
  <c r="I13" i="113" s="1"/>
  <c r="N26" i="92"/>
  <c r="K26" i="92"/>
  <c r="K32" i="92"/>
  <c r="N32" i="92" s="1"/>
  <c r="K22" i="92"/>
  <c r="N22" i="92" s="1"/>
  <c r="K27" i="92"/>
  <c r="N27" i="92" s="1"/>
  <c r="K24" i="91"/>
  <c r="N24" i="91" s="1"/>
  <c r="K30" i="91"/>
  <c r="N30" i="91" s="1"/>
  <c r="F33" i="91"/>
  <c r="F36" i="91" s="1"/>
  <c r="O36" i="91" s="1"/>
  <c r="K23" i="91"/>
  <c r="N23" i="91" s="1"/>
  <c r="K25" i="91"/>
  <c r="N25" i="91" s="1"/>
  <c r="K31" i="91"/>
  <c r="N31" i="91" s="1"/>
  <c r="N26" i="91"/>
  <c r="K26" i="91"/>
  <c r="K32" i="91"/>
  <c r="N32" i="91" s="1"/>
  <c r="K29" i="91"/>
  <c r="N29" i="91" s="1"/>
  <c r="K27" i="91"/>
  <c r="N27" i="91" s="1"/>
  <c r="K28" i="91"/>
  <c r="N28" i="91" s="1"/>
  <c r="K32" i="90"/>
  <c r="N32" i="90" s="1"/>
  <c r="F33" i="90"/>
  <c r="K25" i="90"/>
  <c r="K31" i="90"/>
  <c r="N31" i="90" s="1"/>
  <c r="K27" i="90"/>
  <c r="N27" i="90" s="1"/>
  <c r="K26" i="90"/>
  <c r="N26" i="90" s="1"/>
  <c r="K28" i="90"/>
  <c r="N28" i="90" s="1"/>
  <c r="K23" i="90"/>
  <c r="N23" i="90" s="1"/>
  <c r="K29" i="90"/>
  <c r="N29" i="90" s="1"/>
  <c r="K24" i="90"/>
  <c r="N24" i="90" s="1"/>
  <c r="K30" i="90"/>
  <c r="N30" i="90" s="1"/>
  <c r="K28" i="89"/>
  <c r="N28" i="89" s="1"/>
  <c r="K22" i="89"/>
  <c r="K27" i="89"/>
  <c r="N27" i="89" s="1"/>
  <c r="K23" i="89"/>
  <c r="N23" i="89" s="1"/>
  <c r="K29" i="89"/>
  <c r="N29" i="89" s="1"/>
  <c r="K24" i="89"/>
  <c r="N24" i="89" s="1"/>
  <c r="K30" i="89"/>
  <c r="N30" i="89" s="1"/>
  <c r="K25" i="89"/>
  <c r="N25" i="89" s="1"/>
  <c r="K31" i="89"/>
  <c r="N31" i="89" s="1"/>
  <c r="F33" i="89"/>
  <c r="F41" i="89" s="1"/>
  <c r="O41" i="89" s="1"/>
  <c r="K26" i="89"/>
  <c r="N26" i="89" s="1"/>
  <c r="K32" i="89"/>
  <c r="N32" i="89" s="1"/>
  <c r="K23" i="88"/>
  <c r="N23" i="88" s="1"/>
  <c r="K29" i="88"/>
  <c r="N29" i="88" s="1"/>
  <c r="K24" i="88"/>
  <c r="N24" i="88" s="1"/>
  <c r="K30" i="88"/>
  <c r="N30" i="88" s="1"/>
  <c r="F33" i="88"/>
  <c r="F36" i="88" s="1"/>
  <c r="O36" i="88" s="1"/>
  <c r="K25" i="88"/>
  <c r="N25" i="88" s="1"/>
  <c r="N31" i="88"/>
  <c r="K31" i="88"/>
  <c r="K26" i="88"/>
  <c r="N26" i="88" s="1"/>
  <c r="K32" i="88"/>
  <c r="N32" i="88" s="1"/>
  <c r="K28" i="88"/>
  <c r="N28" i="88" s="1"/>
  <c r="K22" i="88"/>
  <c r="K27" i="88"/>
  <c r="N27" i="88" s="1"/>
  <c r="K24" i="87"/>
  <c r="N24" i="87" s="1"/>
  <c r="K25" i="87"/>
  <c r="K31" i="87"/>
  <c r="N31" i="87" s="1"/>
  <c r="K26" i="87"/>
  <c r="N26" i="87" s="1"/>
  <c r="K32" i="87"/>
  <c r="N32" i="87" s="1"/>
  <c r="N27" i="87"/>
  <c r="K27" i="87"/>
  <c r="K30" i="87"/>
  <c r="N30" i="87" s="1"/>
  <c r="K28" i="87"/>
  <c r="N28" i="87" s="1"/>
  <c r="K23" i="87"/>
  <c r="N23" i="87" s="1"/>
  <c r="K29" i="87"/>
  <c r="N29" i="87" s="1"/>
  <c r="K28" i="86"/>
  <c r="N28" i="86" s="1"/>
  <c r="K27" i="86"/>
  <c r="N27" i="86" s="1"/>
  <c r="K23" i="86"/>
  <c r="N23" i="86" s="1"/>
  <c r="K29" i="86"/>
  <c r="N29" i="86" s="1"/>
  <c r="K22" i="86"/>
  <c r="N22" i="86" s="1"/>
  <c r="K24" i="86"/>
  <c r="N24" i="86" s="1"/>
  <c r="K30" i="86"/>
  <c r="N30" i="86" s="1"/>
  <c r="K25" i="86"/>
  <c r="N25" i="86" s="1"/>
  <c r="K31" i="86"/>
  <c r="N31" i="86" s="1"/>
  <c r="F33" i="86"/>
  <c r="F36" i="86" s="1"/>
  <c r="O36" i="86" s="1"/>
  <c r="K26" i="86"/>
  <c r="N26" i="86" s="1"/>
  <c r="K32" i="86"/>
  <c r="N32" i="86" s="1"/>
  <c r="K23" i="85"/>
  <c r="N23" i="85" s="1"/>
  <c r="K29" i="85"/>
  <c r="N29" i="85" s="1"/>
  <c r="K24" i="85"/>
  <c r="N24" i="85" s="1"/>
  <c r="K30" i="85"/>
  <c r="N30" i="85" s="1"/>
  <c r="F33" i="85"/>
  <c r="F36" i="85" s="1"/>
  <c r="O36" i="85" s="1"/>
  <c r="K25" i="85"/>
  <c r="N25" i="85" s="1"/>
  <c r="K31" i="85"/>
  <c r="N31" i="85" s="1"/>
  <c r="K28" i="85"/>
  <c r="N28" i="85" s="1"/>
  <c r="K26" i="85"/>
  <c r="N26" i="85" s="1"/>
  <c r="K32" i="85"/>
  <c r="N32" i="85" s="1"/>
  <c r="K27" i="85"/>
  <c r="N27" i="85" s="1"/>
  <c r="K30" i="84"/>
  <c r="N30" i="84" s="1"/>
  <c r="K25" i="84"/>
  <c r="N25" i="84" s="1"/>
  <c r="K31" i="84"/>
  <c r="N31" i="84" s="1"/>
  <c r="K26" i="84"/>
  <c r="N26" i="84" s="1"/>
  <c r="K32" i="84"/>
  <c r="N32" i="84" s="1"/>
  <c r="K27" i="84"/>
  <c r="N27" i="84" s="1"/>
  <c r="F33" i="84"/>
  <c r="F41" i="84" s="1"/>
  <c r="O41" i="84" s="1"/>
  <c r="K24" i="84"/>
  <c r="N24" i="84" s="1"/>
  <c r="K28" i="84"/>
  <c r="N28" i="84" s="1"/>
  <c r="K23" i="84"/>
  <c r="N23" i="84" s="1"/>
  <c r="K29" i="84"/>
  <c r="N29" i="84" s="1"/>
  <c r="F33" i="83"/>
  <c r="F36" i="83" s="1"/>
  <c r="O36" i="83" s="1"/>
  <c r="N46" i="83" s="1"/>
  <c r="J13" i="97" s="1"/>
  <c r="K28" i="82"/>
  <c r="N28" i="82" s="1"/>
  <c r="K23" i="82"/>
  <c r="N23" i="82" s="1"/>
  <c r="K29" i="82"/>
  <c r="N29" i="82" s="1"/>
  <c r="K24" i="82"/>
  <c r="N24" i="82" s="1"/>
  <c r="K30" i="82"/>
  <c r="N30" i="82" s="1"/>
  <c r="K25" i="82"/>
  <c r="N25" i="82" s="1"/>
  <c r="K31" i="82"/>
  <c r="N31" i="82" s="1"/>
  <c r="F33" i="82"/>
  <c r="F36" i="82" s="1"/>
  <c r="O36" i="82" s="1"/>
  <c r="N46" i="82" s="1"/>
  <c r="I13" i="97" s="1"/>
  <c r="K26" i="82"/>
  <c r="N26" i="82" s="1"/>
  <c r="N32" i="82"/>
  <c r="K32" i="82"/>
  <c r="K22" i="82"/>
  <c r="N22" i="82" s="1"/>
  <c r="K24" i="81"/>
  <c r="N24" i="81" s="1"/>
  <c r="K30" i="81"/>
  <c r="N30" i="81" s="1"/>
  <c r="K23" i="81"/>
  <c r="K25" i="81"/>
  <c r="N25" i="81" s="1"/>
  <c r="K31" i="81"/>
  <c r="N31" i="81" s="1"/>
  <c r="K32" i="81"/>
  <c r="N32" i="81" s="1"/>
  <c r="K27" i="81"/>
  <c r="N27" i="81" s="1"/>
  <c r="K29" i="81"/>
  <c r="N29" i="81" s="1"/>
  <c r="F33" i="81"/>
  <c r="F36" i="81" s="1"/>
  <c r="O36" i="81" s="1"/>
  <c r="K26" i="81"/>
  <c r="N26" i="81" s="1"/>
  <c r="K28" i="81"/>
  <c r="N28" i="81" s="1"/>
  <c r="K30" i="80"/>
  <c r="N30" i="80" s="1"/>
  <c r="F33" i="80"/>
  <c r="F41" i="80" s="1"/>
  <c r="O41" i="80" s="1"/>
  <c r="K25" i="80"/>
  <c r="N25" i="80" s="1"/>
  <c r="K31" i="80"/>
  <c r="N31" i="80" s="1"/>
  <c r="K24" i="80"/>
  <c r="N24" i="80" s="1"/>
  <c r="K26" i="80"/>
  <c r="N26" i="80" s="1"/>
  <c r="K32" i="80"/>
  <c r="N32" i="80" s="1"/>
  <c r="K28" i="80"/>
  <c r="N28" i="80" s="1"/>
  <c r="K23" i="80"/>
  <c r="N23" i="80" s="1"/>
  <c r="K29" i="80"/>
  <c r="N29" i="80" s="1"/>
  <c r="K23" i="78"/>
  <c r="N23" i="78" s="1"/>
  <c r="K31" i="78"/>
  <c r="N31" i="78" s="1"/>
  <c r="K25" i="78"/>
  <c r="N25" i="78" s="1"/>
  <c r="K29" i="78"/>
  <c r="N29" i="78" s="1"/>
  <c r="K22" i="78"/>
  <c r="N22" i="78" s="1"/>
  <c r="K25" i="77"/>
  <c r="N25" i="77" s="1"/>
  <c r="K31" i="77"/>
  <c r="N31" i="77" s="1"/>
  <c r="F33" i="77"/>
  <c r="F36" i="77" s="1"/>
  <c r="O36" i="77" s="1"/>
  <c r="K26" i="77"/>
  <c r="N26" i="77" s="1"/>
  <c r="K32" i="77"/>
  <c r="N32" i="77" s="1"/>
  <c r="K22" i="77"/>
  <c r="K27" i="77"/>
  <c r="N27" i="77" s="1"/>
  <c r="K30" i="77"/>
  <c r="N30" i="77" s="1"/>
  <c r="K28" i="77"/>
  <c r="N28" i="77" s="1"/>
  <c r="K24" i="77"/>
  <c r="N24" i="77" s="1"/>
  <c r="K23" i="77"/>
  <c r="N23" i="77" s="1"/>
  <c r="K29" i="77"/>
  <c r="N29" i="77" s="1"/>
  <c r="F33" i="76"/>
  <c r="F36" i="76" s="1"/>
  <c r="O36" i="76" s="1"/>
  <c r="K26" i="76"/>
  <c r="N26" i="76" s="1"/>
  <c r="K32" i="76"/>
  <c r="N32" i="76" s="1"/>
  <c r="K22" i="76"/>
  <c r="N22" i="76" s="1"/>
  <c r="K27" i="76"/>
  <c r="N27" i="76" s="1"/>
  <c r="K28" i="76"/>
  <c r="N28" i="76" s="1"/>
  <c r="K31" i="76"/>
  <c r="N31" i="76" s="1"/>
  <c r="K23" i="76"/>
  <c r="K29" i="76"/>
  <c r="N29" i="76" s="1"/>
  <c r="K25" i="76"/>
  <c r="N25" i="76" s="1"/>
  <c r="K24" i="76"/>
  <c r="N24" i="76" s="1"/>
  <c r="K30" i="76"/>
  <c r="N30" i="76" s="1"/>
  <c r="F33" i="75"/>
  <c r="F36" i="75" s="1"/>
  <c r="O36" i="75" s="1"/>
  <c r="K25" i="75"/>
  <c r="N25" i="75" s="1"/>
  <c r="K29" i="75"/>
  <c r="N29" i="75" s="1"/>
  <c r="K22" i="75"/>
  <c r="K23" i="75"/>
  <c r="N23" i="75" s="1"/>
  <c r="K27" i="75"/>
  <c r="N27" i="75" s="1"/>
  <c r="K31" i="75"/>
  <c r="N31" i="75" s="1"/>
  <c r="K27" i="74"/>
  <c r="N27" i="74" s="1"/>
  <c r="K28" i="74"/>
  <c r="N28" i="74" s="1"/>
  <c r="K23" i="74"/>
  <c r="N23" i="74" s="1"/>
  <c r="K24" i="74"/>
  <c r="N24" i="74" s="1"/>
  <c r="K30" i="74"/>
  <c r="N30" i="74" s="1"/>
  <c r="K29" i="74"/>
  <c r="N29" i="74" s="1"/>
  <c r="F33" i="74"/>
  <c r="K25" i="74"/>
  <c r="N25" i="74" s="1"/>
  <c r="K31" i="74"/>
  <c r="N31" i="74" s="1"/>
  <c r="K26" i="74"/>
  <c r="N26" i="74" s="1"/>
  <c r="K32" i="74"/>
  <c r="N32" i="74" s="1"/>
  <c r="K23" i="72"/>
  <c r="N23" i="72" s="1"/>
  <c r="K24" i="72"/>
  <c r="N24" i="72" s="1"/>
  <c r="K30" i="72"/>
  <c r="N30" i="72" s="1"/>
  <c r="K25" i="72"/>
  <c r="N25" i="72" s="1"/>
  <c r="K31" i="72"/>
  <c r="N31" i="72" s="1"/>
  <c r="F33" i="72"/>
  <c r="K26" i="72"/>
  <c r="N26" i="72" s="1"/>
  <c r="K32" i="72"/>
  <c r="N32" i="72" s="1"/>
  <c r="K22" i="72"/>
  <c r="N22" i="72" s="1"/>
  <c r="K27" i="72"/>
  <c r="N27" i="72" s="1"/>
  <c r="K29" i="72"/>
  <c r="N29" i="72" s="1"/>
  <c r="K28" i="72"/>
  <c r="N28" i="72" s="1"/>
  <c r="F33" i="73"/>
  <c r="F41" i="73" s="1"/>
  <c r="O41" i="73" s="1"/>
  <c r="K25" i="73"/>
  <c r="N25" i="73" s="1"/>
  <c r="K31" i="73"/>
  <c r="N31" i="73" s="1"/>
  <c r="K24" i="73"/>
  <c r="N24" i="73" s="1"/>
  <c r="K26" i="73"/>
  <c r="N26" i="73" s="1"/>
  <c r="K32" i="73"/>
  <c r="N32" i="73" s="1"/>
  <c r="K27" i="73"/>
  <c r="N27" i="73" s="1"/>
  <c r="K28" i="73"/>
  <c r="N28" i="73" s="1"/>
  <c r="K30" i="73"/>
  <c r="N30" i="73" s="1"/>
  <c r="K23" i="73"/>
  <c r="N23" i="73" s="1"/>
  <c r="K29" i="73"/>
  <c r="N29" i="73" s="1"/>
  <c r="F33" i="71"/>
  <c r="F36" i="71" s="1"/>
  <c r="O36" i="71" s="1"/>
  <c r="N46" i="71" s="1"/>
  <c r="H13" i="58" s="1"/>
  <c r="K32" i="71"/>
  <c r="N32" i="71" s="1"/>
  <c r="K22" i="71"/>
  <c r="N22" i="71" s="1"/>
  <c r="K27" i="71"/>
  <c r="N27" i="71" s="1"/>
  <c r="K23" i="71"/>
  <c r="N23" i="71" s="1"/>
  <c r="K29" i="71"/>
  <c r="N29" i="71" s="1"/>
  <c r="K24" i="71"/>
  <c r="N24" i="71" s="1"/>
  <c r="K30" i="71"/>
  <c r="N30" i="71" s="1"/>
  <c r="K26" i="71"/>
  <c r="N26" i="71" s="1"/>
  <c r="K28" i="71"/>
  <c r="N28" i="71" s="1"/>
  <c r="K25" i="71"/>
  <c r="N25" i="71" s="1"/>
  <c r="K31" i="71"/>
  <c r="N31" i="71" s="1"/>
  <c r="F33" i="93"/>
  <c r="F41" i="93" s="1"/>
  <c r="O41" i="93" s="1"/>
  <c r="K10" i="97"/>
  <c r="J10" i="97"/>
  <c r="N21" i="81"/>
  <c r="H10" i="97"/>
  <c r="G10" i="97"/>
  <c r="F33" i="79"/>
  <c r="F41" i="79" s="1"/>
  <c r="O41" i="79" s="1"/>
  <c r="F10" i="97"/>
  <c r="E10" i="97"/>
  <c r="D10" i="97"/>
  <c r="C10" i="97"/>
  <c r="K22" i="59"/>
  <c r="N22" i="59" s="1"/>
  <c r="K28" i="59"/>
  <c r="N28" i="59" s="1"/>
  <c r="K23" i="59"/>
  <c r="N23" i="59" s="1"/>
  <c r="K30" i="59"/>
  <c r="N30" i="59" s="1"/>
  <c r="K25" i="59"/>
  <c r="N25" i="59" s="1"/>
  <c r="K31" i="59"/>
  <c r="N31" i="59" s="1"/>
  <c r="K27" i="59"/>
  <c r="N27" i="59" s="1"/>
  <c r="K29" i="59"/>
  <c r="N29" i="59" s="1"/>
  <c r="K24" i="59"/>
  <c r="N24" i="59" s="1"/>
  <c r="F33" i="59"/>
  <c r="F41" i="59" s="1"/>
  <c r="O41" i="59" s="1"/>
  <c r="K26" i="59"/>
  <c r="N26" i="59" s="1"/>
  <c r="K32" i="59"/>
  <c r="N32" i="59" s="1"/>
  <c r="B10" i="97"/>
  <c r="J10" i="58"/>
  <c r="I10" i="58"/>
  <c r="H10" i="58"/>
  <c r="E10" i="58"/>
  <c r="N21" i="94"/>
  <c r="N21" i="82"/>
  <c r="F41" i="92"/>
  <c r="O41" i="92" s="1"/>
  <c r="N21" i="92"/>
  <c r="F41" i="91"/>
  <c r="O41" i="91" s="1"/>
  <c r="N21" i="91"/>
  <c r="F41" i="90"/>
  <c r="O41" i="90" s="1"/>
  <c r="F36" i="90"/>
  <c r="O36" i="90" s="1"/>
  <c r="N46" i="90" s="1"/>
  <c r="G13" i="113" s="1"/>
  <c r="N21" i="90"/>
  <c r="N21" i="89"/>
  <c r="N21" i="88"/>
  <c r="F41" i="87"/>
  <c r="O41" i="87" s="1"/>
  <c r="N21" i="86"/>
  <c r="N21" i="84"/>
  <c r="F41" i="83"/>
  <c r="O41" i="83" s="1"/>
  <c r="N21" i="83"/>
  <c r="N27" i="83"/>
  <c r="F41" i="82"/>
  <c r="O41" i="82" s="1"/>
  <c r="N27" i="82"/>
  <c r="N22" i="81"/>
  <c r="N21" i="80"/>
  <c r="N27" i="80"/>
  <c r="N21" i="79"/>
  <c r="N27" i="79"/>
  <c r="N22" i="79"/>
  <c r="N21" i="78"/>
  <c r="N27" i="78"/>
  <c r="N21" i="76"/>
  <c r="F36" i="74"/>
  <c r="O36" i="74" s="1"/>
  <c r="N46" i="74" s="1"/>
  <c r="K13" i="58" s="1"/>
  <c r="F41" i="74"/>
  <c r="O41" i="74" s="1"/>
  <c r="F36" i="72"/>
  <c r="O36" i="72" s="1"/>
  <c r="N46" i="72" s="1"/>
  <c r="J13" i="58" s="1"/>
  <c r="F41" i="72"/>
  <c r="O41" i="72" s="1"/>
  <c r="N21" i="72"/>
  <c r="F41" i="71"/>
  <c r="O41" i="71" s="1"/>
  <c r="F36" i="63"/>
  <c r="O36" i="63" s="1"/>
  <c r="N21" i="59"/>
  <c r="F36" i="73" l="1"/>
  <c r="O36" i="73" s="1"/>
  <c r="N46" i="73" s="1"/>
  <c r="I13" i="58" s="1"/>
  <c r="N46" i="63"/>
  <c r="E13" i="58" s="1"/>
  <c r="K33" i="63"/>
  <c r="K43" i="63" s="1"/>
  <c r="F36" i="59"/>
  <c r="O36" i="59" s="1"/>
  <c r="F36" i="84"/>
  <c r="O36" i="84" s="1"/>
  <c r="N46" i="84" s="1"/>
  <c r="K13" i="97" s="1"/>
  <c r="F41" i="81"/>
  <c r="O41" i="81" s="1"/>
  <c r="N46" i="81"/>
  <c r="H13" i="97" s="1"/>
  <c r="F36" i="80"/>
  <c r="O36" i="80" s="1"/>
  <c r="N46" i="80"/>
  <c r="G13" i="97" s="1"/>
  <c r="F36" i="79"/>
  <c r="O36" i="79" s="1"/>
  <c r="N46" i="79" s="1"/>
  <c r="F13" i="97" s="1"/>
  <c r="F41" i="78"/>
  <c r="O41" i="78" s="1"/>
  <c r="F41" i="76"/>
  <c r="O41" i="76" s="1"/>
  <c r="N46" i="76"/>
  <c r="C13" i="97" s="1"/>
  <c r="F41" i="75"/>
  <c r="O41" i="75" s="1"/>
  <c r="N46" i="75" s="1"/>
  <c r="B13" i="97" s="1"/>
  <c r="F36" i="89"/>
  <c r="O36" i="89" s="1"/>
  <c r="F41" i="88"/>
  <c r="O41" i="88" s="1"/>
  <c r="N46" i="88" s="1"/>
  <c r="E13" i="113" s="1"/>
  <c r="F41" i="86"/>
  <c r="O41" i="86" s="1"/>
  <c r="N46" i="86"/>
  <c r="C13" i="113" s="1"/>
  <c r="N46" i="87"/>
  <c r="D13" i="113" s="1"/>
  <c r="N46" i="91"/>
  <c r="H13" i="113" s="1"/>
  <c r="N46" i="89"/>
  <c r="F13" i="113" s="1"/>
  <c r="K33" i="91"/>
  <c r="K38" i="91" s="1"/>
  <c r="K33" i="87"/>
  <c r="K43" i="87" s="1"/>
  <c r="F41" i="85"/>
  <c r="O41" i="85" s="1"/>
  <c r="N46" i="85" s="1"/>
  <c r="B13" i="113" s="1"/>
  <c r="K17" i="113" s="1"/>
  <c r="K33" i="81"/>
  <c r="K38" i="81" s="1"/>
  <c r="K33" i="85"/>
  <c r="K38" i="85" s="1"/>
  <c r="F41" i="94"/>
  <c r="N33" i="94"/>
  <c r="F36" i="93"/>
  <c r="O36" i="93" s="1"/>
  <c r="N46" i="93" s="1"/>
  <c r="J13" i="113" s="1"/>
  <c r="K33" i="92"/>
  <c r="K38" i="92" s="1"/>
  <c r="N23" i="92"/>
  <c r="N33" i="92" s="1"/>
  <c r="N45" i="92" s="1"/>
  <c r="I12" i="113" s="1"/>
  <c r="N33" i="91"/>
  <c r="N45" i="91" s="1"/>
  <c r="H12" i="113" s="1"/>
  <c r="K33" i="90"/>
  <c r="N25" i="90"/>
  <c r="N33" i="90" s="1"/>
  <c r="N45" i="90" s="1"/>
  <c r="G12" i="113" s="1"/>
  <c r="K33" i="89"/>
  <c r="K38" i="89" s="1"/>
  <c r="N22" i="89"/>
  <c r="N33" i="89" s="1"/>
  <c r="N45" i="89" s="1"/>
  <c r="F12" i="113" s="1"/>
  <c r="K33" i="88"/>
  <c r="K43" i="88" s="1"/>
  <c r="N22" i="88"/>
  <c r="N33" i="88" s="1"/>
  <c r="N45" i="88" s="1"/>
  <c r="E12" i="113" s="1"/>
  <c r="N25" i="87"/>
  <c r="N33" i="87" s="1"/>
  <c r="N45" i="87" s="1"/>
  <c r="D12" i="113" s="1"/>
  <c r="K33" i="86"/>
  <c r="K38" i="86" s="1"/>
  <c r="N33" i="86"/>
  <c r="N45" i="86" s="1"/>
  <c r="C12" i="113" s="1"/>
  <c r="N23" i="81"/>
  <c r="N33" i="81" s="1"/>
  <c r="N45" i="81" s="1"/>
  <c r="H12" i="97" s="1"/>
  <c r="K33" i="77"/>
  <c r="F41" i="77"/>
  <c r="O41" i="77" s="1"/>
  <c r="N46" i="77" s="1"/>
  <c r="D13" i="97" s="1"/>
  <c r="N22" i="77"/>
  <c r="K33" i="76"/>
  <c r="K43" i="76" s="1"/>
  <c r="N23" i="76"/>
  <c r="N33" i="76" s="1"/>
  <c r="N45" i="76" s="1"/>
  <c r="C12" i="97" s="1"/>
  <c r="K33" i="75"/>
  <c r="K38" i="75" s="1"/>
  <c r="N22" i="75"/>
  <c r="K33" i="72"/>
  <c r="K38" i="72" s="1"/>
  <c r="N33" i="72"/>
  <c r="N45" i="72" s="1"/>
  <c r="J12" i="58" s="1"/>
  <c r="N45" i="94"/>
  <c r="K12" i="113" s="1"/>
  <c r="N33" i="84"/>
  <c r="N45" i="84" s="1"/>
  <c r="K12" i="97" s="1"/>
  <c r="N21" i="77"/>
  <c r="N21" i="75"/>
  <c r="N21" i="63"/>
  <c r="N33" i="63" s="1"/>
  <c r="N45" i="63" s="1"/>
  <c r="E12" i="58" s="1"/>
  <c r="N46" i="59"/>
  <c r="C13" i="58" s="1"/>
  <c r="K33" i="59"/>
  <c r="N33" i="59"/>
  <c r="N45" i="59" s="1"/>
  <c r="C12" i="58" s="1"/>
  <c r="K33" i="94"/>
  <c r="K38" i="94" s="1"/>
  <c r="N21" i="85"/>
  <c r="N33" i="85" s="1"/>
  <c r="N22" i="93"/>
  <c r="N33" i="93" s="1"/>
  <c r="N45" i="93" s="1"/>
  <c r="J12" i="113" s="1"/>
  <c r="K33" i="93"/>
  <c r="K43" i="91"/>
  <c r="K38" i="90"/>
  <c r="K43" i="90"/>
  <c r="K33" i="84"/>
  <c r="N33" i="83"/>
  <c r="N45" i="83" s="1"/>
  <c r="J12" i="97" s="1"/>
  <c r="K33" i="83"/>
  <c r="N33" i="82"/>
  <c r="N45" i="82" s="1"/>
  <c r="I12" i="97" s="1"/>
  <c r="K33" i="82"/>
  <c r="K33" i="80"/>
  <c r="N33" i="80"/>
  <c r="N45" i="80" s="1"/>
  <c r="G12" i="97" s="1"/>
  <c r="N33" i="79"/>
  <c r="N45" i="79" s="1"/>
  <c r="F12" i="97" s="1"/>
  <c r="K33" i="79"/>
  <c r="N33" i="78"/>
  <c r="N45" i="78" s="1"/>
  <c r="E12" i="97" s="1"/>
  <c r="K33" i="78"/>
  <c r="K33" i="74"/>
  <c r="N21" i="74"/>
  <c r="N33" i="74" s="1"/>
  <c r="N45" i="74" s="1"/>
  <c r="K12" i="58" s="1"/>
  <c r="K43" i="72"/>
  <c r="K33" i="73"/>
  <c r="N21" i="73"/>
  <c r="N33" i="73" s="1"/>
  <c r="N45" i="73" s="1"/>
  <c r="I12" i="58" s="1"/>
  <c r="K33" i="71"/>
  <c r="N21" i="71"/>
  <c r="N33" i="71" s="1"/>
  <c r="N45" i="71" s="1"/>
  <c r="H12" i="58" s="1"/>
  <c r="B6" i="58"/>
  <c r="B7" i="58"/>
  <c r="K43" i="59" l="1"/>
  <c r="K38" i="63"/>
  <c r="K43" i="81"/>
  <c r="K43" i="77"/>
  <c r="K38" i="77"/>
  <c r="K38" i="76"/>
  <c r="N33" i="75"/>
  <c r="N45" i="75" s="1"/>
  <c r="B12" i="97" s="1"/>
  <c r="K15" i="97" s="1"/>
  <c r="N30" i="57" s="1"/>
  <c r="K43" i="75"/>
  <c r="K17" i="97"/>
  <c r="N45" i="85"/>
  <c r="B12" i="113" s="1"/>
  <c r="K15" i="113" s="1"/>
  <c r="N31" i="57" s="1"/>
  <c r="K38" i="87"/>
  <c r="K43" i="85"/>
  <c r="K43" i="86"/>
  <c r="K43" i="92"/>
  <c r="K43" i="89"/>
  <c r="K38" i="88"/>
  <c r="N33" i="77"/>
  <c r="N45" i="77" s="1"/>
  <c r="D12" i="97" s="1"/>
  <c r="K43" i="94"/>
  <c r="K38" i="93"/>
  <c r="K43" i="93"/>
  <c r="K38" i="84"/>
  <c r="K43" i="84"/>
  <c r="K38" i="83"/>
  <c r="K43" i="83"/>
  <c r="K38" i="82"/>
  <c r="K43" i="82"/>
  <c r="K38" i="80"/>
  <c r="K43" i="80"/>
  <c r="K38" i="79"/>
  <c r="K43" i="79"/>
  <c r="K38" i="78"/>
  <c r="K43" i="78"/>
  <c r="K43" i="74"/>
  <c r="K38" i="74"/>
  <c r="K43" i="73"/>
  <c r="K38" i="73"/>
  <c r="K38" i="71"/>
  <c r="K43" i="71"/>
  <c r="N13" i="26"/>
  <c r="O11" i="26" s="1"/>
  <c r="K9" i="58"/>
  <c r="J9" i="58"/>
  <c r="I9" i="58"/>
  <c r="H9" i="58"/>
  <c r="E9" i="58"/>
  <c r="C9" i="58"/>
  <c r="B9" i="58"/>
  <c r="B10" i="58" l="1"/>
  <c r="B8" i="58"/>
  <c r="K7" i="58"/>
  <c r="J7" i="58"/>
  <c r="I7" i="58"/>
  <c r="H7" i="58"/>
  <c r="E7" i="58"/>
  <c r="C7" i="58"/>
  <c r="K6" i="58"/>
  <c r="J6" i="58"/>
  <c r="H6" i="58"/>
  <c r="I6" i="58"/>
  <c r="C6" i="58"/>
  <c r="T22" i="26" l="1"/>
  <c r="G33" i="26" l="1"/>
  <c r="F22" i="26"/>
  <c r="K22" i="26" s="1"/>
  <c r="F23" i="26"/>
  <c r="K23" i="26" s="1"/>
  <c r="F24" i="26"/>
  <c r="K24" i="26" s="1"/>
  <c r="F25" i="26"/>
  <c r="K25" i="26" s="1"/>
  <c r="F26" i="26"/>
  <c r="K26" i="26" s="1"/>
  <c r="F27" i="26"/>
  <c r="K27" i="26" s="1"/>
  <c r="F28" i="26"/>
  <c r="K28" i="26" s="1"/>
  <c r="F29" i="26"/>
  <c r="K29" i="26" s="1"/>
  <c r="F30" i="26"/>
  <c r="K30" i="26" s="1"/>
  <c r="F31" i="26"/>
  <c r="K31" i="26" s="1"/>
  <c r="F32" i="26"/>
  <c r="K32" i="26" s="1"/>
  <c r="F21" i="26"/>
  <c r="K21" i="26" s="1"/>
  <c r="D33" i="26"/>
  <c r="A33" i="26"/>
  <c r="C33" i="26"/>
  <c r="E33" i="26"/>
  <c r="L33" i="26"/>
  <c r="M33" i="26"/>
  <c r="H33" i="26" l="1"/>
  <c r="J33" i="26"/>
  <c r="I33" i="26"/>
  <c r="N32" i="26"/>
  <c r="O32" i="26" s="1"/>
  <c r="N31" i="26"/>
  <c r="O31" i="26" s="1"/>
  <c r="N30" i="26"/>
  <c r="O30" i="26" s="1"/>
  <c r="N29" i="26"/>
  <c r="O29" i="26" s="1"/>
  <c r="N28" i="26"/>
  <c r="O28" i="26" s="1"/>
  <c r="N27" i="26"/>
  <c r="O27" i="26" s="1"/>
  <c r="N26" i="26"/>
  <c r="O26" i="26" s="1"/>
  <c r="N25" i="26"/>
  <c r="O25" i="26" s="1"/>
  <c r="N24" i="26"/>
  <c r="O24" i="26" s="1"/>
  <c r="N23" i="26"/>
  <c r="O23" i="26" s="1"/>
  <c r="N22" i="26"/>
  <c r="O22" i="26" s="1"/>
  <c r="N21" i="26" l="1"/>
  <c r="K33" i="26"/>
  <c r="F33" i="26"/>
  <c r="N33" i="26" l="1"/>
  <c r="O21" i="26"/>
  <c r="O33" i="26" s="1"/>
  <c r="F36" i="26"/>
  <c r="K36" i="26" s="1"/>
  <c r="K38" i="26" s="1"/>
  <c r="F41" i="26"/>
  <c r="K41" i="26" s="1"/>
  <c r="O41" i="26" l="1"/>
  <c r="O36" i="26"/>
  <c r="N46" i="26" s="1"/>
  <c r="K43" i="26"/>
  <c r="N45" i="26" l="1"/>
  <c r="B12" i="58" s="1"/>
  <c r="K15" i="58" s="1"/>
  <c r="N29" i="57" s="1"/>
  <c r="F31" i="57" s="1"/>
  <c r="B13" i="58"/>
  <c r="K17" i="58" l="1"/>
</calcChain>
</file>

<file path=xl/comments1.xml><?xml version="1.0" encoding="utf-8"?>
<comments xmlns="http://schemas.openxmlformats.org/spreadsheetml/2006/main">
  <authors>
    <author>Zschoch, Karin</author>
    <author>Fründt, Felix</author>
  </authors>
  <commentList>
    <comment ref="F7" authorId="0" shapeId="0">
      <text>
        <r>
          <rPr>
            <sz val="9"/>
            <color indexed="81"/>
            <rFont val="Segoe UI"/>
            <family val="2"/>
          </rPr>
          <t xml:space="preserve">erster Monat des Ausbildungsjahres laut Ausbildungsvertrag
</t>
        </r>
      </text>
    </comment>
    <comment ref="K7" authorId="0" shapeId="0">
      <text>
        <r>
          <rPr>
            <sz val="9"/>
            <color indexed="81"/>
            <rFont val="Segoe UI"/>
            <family val="2"/>
          </rPr>
          <t xml:space="preserve">letzter Monat des Ausbildungsjahres laut Ausbildungsvertrag
</t>
        </r>
      </text>
    </comment>
    <comment ref="V16" authorId="0" shapeId="0">
      <text>
        <r>
          <rPr>
            <b/>
            <sz val="9"/>
            <color indexed="81"/>
            <rFont val="Segoe UI"/>
            <family val="2"/>
          </rPr>
          <t>Zschoch, Karin:</t>
        </r>
        <r>
          <rPr>
            <sz val="9"/>
            <color indexed="81"/>
            <rFont val="Segoe UI"/>
            <family val="2"/>
          </rPr>
          <t xml:space="preserve">
wird noch ausgeblendet</t>
        </r>
      </text>
    </comment>
    <comment ref="J20" authorId="1" shapeId="0">
      <text>
        <r>
          <rPr>
            <sz val="9"/>
            <color indexed="81"/>
            <rFont val="Segoe UI"/>
            <family val="2"/>
          </rPr>
          <t xml:space="preserve">Sofern eine Eintragung erfolgt, bitte benennen. Hier auch Sonderzahlunegn erfassen, auf die keine SV Beiträge erhoben werden.
</t>
        </r>
      </text>
    </comment>
  </commentList>
</comments>
</file>

<file path=xl/comments10.xml><?xml version="1.0" encoding="utf-8"?>
<comments xmlns="http://schemas.openxmlformats.org/spreadsheetml/2006/main">
  <authors>
    <author>Zschoch, Karin</author>
    <author>Fründt, Felix</author>
  </authors>
  <commentList>
    <comment ref="F7" authorId="0" shapeId="0">
      <text>
        <r>
          <rPr>
            <sz val="9"/>
            <color indexed="81"/>
            <rFont val="Segoe UI"/>
            <family val="2"/>
          </rPr>
          <t xml:space="preserve">erster Monat des Ausbildungsjahres laut Ausbildungsvertrag
</t>
        </r>
      </text>
    </comment>
    <comment ref="K7" authorId="0" shapeId="0">
      <text>
        <r>
          <rPr>
            <sz val="9"/>
            <color indexed="81"/>
            <rFont val="Segoe UI"/>
            <family val="2"/>
          </rPr>
          <t xml:space="preserve">letzter Monat des Ausbildungsjahres laut Ausbildungsvertrag
</t>
        </r>
      </text>
    </comment>
    <comment ref="V16" authorId="0" shapeId="0">
      <text>
        <r>
          <rPr>
            <b/>
            <sz val="9"/>
            <color indexed="81"/>
            <rFont val="Segoe UI"/>
            <family val="2"/>
          </rPr>
          <t>Zschoch, Karin:</t>
        </r>
        <r>
          <rPr>
            <sz val="9"/>
            <color indexed="81"/>
            <rFont val="Segoe UI"/>
            <family val="2"/>
          </rPr>
          <t xml:space="preserve">
wird noch ausgeblendet</t>
        </r>
      </text>
    </comment>
    <comment ref="J20" authorId="1" shapeId="0">
      <text>
        <r>
          <rPr>
            <sz val="9"/>
            <color indexed="81"/>
            <rFont val="Segoe UI"/>
            <family val="2"/>
          </rPr>
          <t xml:space="preserve">Sofern eine Eintragung erfolgt, bitte benennen. Hier auch Sonderzahlunegn erfassen, auf die keine SV Beiträge erhoben werden.
</t>
        </r>
      </text>
    </comment>
  </commentList>
</comments>
</file>

<file path=xl/comments11.xml><?xml version="1.0" encoding="utf-8"?>
<comments xmlns="http://schemas.openxmlformats.org/spreadsheetml/2006/main">
  <authors>
    <author>Zschoch, Karin</author>
    <author>Fründt, Felix</author>
  </authors>
  <commentList>
    <comment ref="F7" authorId="0" shapeId="0">
      <text>
        <r>
          <rPr>
            <sz val="9"/>
            <color indexed="81"/>
            <rFont val="Segoe UI"/>
            <family val="2"/>
          </rPr>
          <t xml:space="preserve">erster Monat des Ausbildungsjahres laut Ausbildungsvertrag
</t>
        </r>
      </text>
    </comment>
    <comment ref="K7" authorId="0" shapeId="0">
      <text>
        <r>
          <rPr>
            <sz val="9"/>
            <color indexed="81"/>
            <rFont val="Segoe UI"/>
            <family val="2"/>
          </rPr>
          <t xml:space="preserve">letzter Monat des Ausbildungsjahres laut Ausbildungsvertrag
</t>
        </r>
      </text>
    </comment>
    <comment ref="V16" authorId="0" shapeId="0">
      <text>
        <r>
          <rPr>
            <b/>
            <sz val="9"/>
            <color indexed="81"/>
            <rFont val="Segoe UI"/>
            <family val="2"/>
          </rPr>
          <t>Zschoch, Karin:</t>
        </r>
        <r>
          <rPr>
            <sz val="9"/>
            <color indexed="81"/>
            <rFont val="Segoe UI"/>
            <family val="2"/>
          </rPr>
          <t xml:space="preserve">
wird noch ausgeblendet</t>
        </r>
      </text>
    </comment>
    <comment ref="J20" authorId="1" shapeId="0">
      <text>
        <r>
          <rPr>
            <sz val="9"/>
            <color indexed="81"/>
            <rFont val="Segoe UI"/>
            <family val="2"/>
          </rPr>
          <t xml:space="preserve">Sofern eine Eintragung erfolgt, bitte benennen. Hier auch Sonderzahlunegn erfassen, auf die keine SV Beiträge erhoben werden.
</t>
        </r>
      </text>
    </comment>
  </commentList>
</comments>
</file>

<file path=xl/comments12.xml><?xml version="1.0" encoding="utf-8"?>
<comments xmlns="http://schemas.openxmlformats.org/spreadsheetml/2006/main">
  <authors>
    <author>Zschoch, Karin</author>
    <author>Fründt, Felix</author>
  </authors>
  <commentList>
    <comment ref="F7" authorId="0" shapeId="0">
      <text>
        <r>
          <rPr>
            <sz val="9"/>
            <color indexed="81"/>
            <rFont val="Segoe UI"/>
            <family val="2"/>
          </rPr>
          <t xml:space="preserve">erster Monat des Ausbildungsjahres laut Ausbildungsvertrag
</t>
        </r>
      </text>
    </comment>
    <comment ref="K7" authorId="0" shapeId="0">
      <text>
        <r>
          <rPr>
            <sz val="9"/>
            <color indexed="81"/>
            <rFont val="Segoe UI"/>
            <family val="2"/>
          </rPr>
          <t xml:space="preserve">letzter Monat des Ausbildungsjahres laut Ausbildungsvertrag
</t>
        </r>
      </text>
    </comment>
    <comment ref="V16" authorId="0" shapeId="0">
      <text>
        <r>
          <rPr>
            <b/>
            <sz val="9"/>
            <color indexed="81"/>
            <rFont val="Segoe UI"/>
            <family val="2"/>
          </rPr>
          <t>Zschoch, Karin:</t>
        </r>
        <r>
          <rPr>
            <sz val="9"/>
            <color indexed="81"/>
            <rFont val="Segoe UI"/>
            <family val="2"/>
          </rPr>
          <t xml:space="preserve">
wird noch ausgeblendet</t>
        </r>
      </text>
    </comment>
    <comment ref="J20" authorId="1" shapeId="0">
      <text>
        <r>
          <rPr>
            <sz val="9"/>
            <color indexed="81"/>
            <rFont val="Segoe UI"/>
            <family val="2"/>
          </rPr>
          <t xml:space="preserve">Sofern eine Eintragung erfolgt, bitte benennen. Hier auch Sonderzahlunegn erfassen, auf die keine SV Beiträge erhoben werden.
</t>
        </r>
      </text>
    </comment>
  </commentList>
</comments>
</file>

<file path=xl/comments13.xml><?xml version="1.0" encoding="utf-8"?>
<comments xmlns="http://schemas.openxmlformats.org/spreadsheetml/2006/main">
  <authors>
    <author>Zschoch, Karin</author>
    <author>Fründt, Felix</author>
  </authors>
  <commentList>
    <comment ref="F7" authorId="0" shapeId="0">
      <text>
        <r>
          <rPr>
            <sz val="9"/>
            <color indexed="81"/>
            <rFont val="Segoe UI"/>
            <family val="2"/>
          </rPr>
          <t xml:space="preserve">erster Monat des Ausbildungsjahres laut Ausbildungsvertrag
</t>
        </r>
      </text>
    </comment>
    <comment ref="K7" authorId="0" shapeId="0">
      <text>
        <r>
          <rPr>
            <sz val="9"/>
            <color indexed="81"/>
            <rFont val="Segoe UI"/>
            <family val="2"/>
          </rPr>
          <t xml:space="preserve">letzter Monat des Ausbildungsjahres laut Ausbildungsvertrag
</t>
        </r>
      </text>
    </comment>
    <comment ref="V16" authorId="0" shapeId="0">
      <text>
        <r>
          <rPr>
            <b/>
            <sz val="9"/>
            <color indexed="81"/>
            <rFont val="Segoe UI"/>
            <family val="2"/>
          </rPr>
          <t>Zschoch, Karin:</t>
        </r>
        <r>
          <rPr>
            <sz val="9"/>
            <color indexed="81"/>
            <rFont val="Segoe UI"/>
            <family val="2"/>
          </rPr>
          <t xml:space="preserve">
wird noch ausgeblendet</t>
        </r>
      </text>
    </comment>
    <comment ref="J20" authorId="1" shapeId="0">
      <text>
        <r>
          <rPr>
            <sz val="9"/>
            <color indexed="81"/>
            <rFont val="Segoe UI"/>
            <family val="2"/>
          </rPr>
          <t xml:space="preserve">Sofern eine Eintragung erfolgt, bitte benennen. Hier auch Sonderzahlunegn erfassen, auf die keine SV Beiträge erhoben werden.
</t>
        </r>
      </text>
    </comment>
  </commentList>
</comments>
</file>

<file path=xl/comments14.xml><?xml version="1.0" encoding="utf-8"?>
<comments xmlns="http://schemas.openxmlformats.org/spreadsheetml/2006/main">
  <authors>
    <author>Zschoch, Karin</author>
    <author>Fründt, Felix</author>
  </authors>
  <commentList>
    <comment ref="F7" authorId="0" shapeId="0">
      <text>
        <r>
          <rPr>
            <sz val="9"/>
            <color indexed="81"/>
            <rFont val="Segoe UI"/>
            <family val="2"/>
          </rPr>
          <t xml:space="preserve">erster Monat des Ausbildungsjahres laut Ausbildungsvertrag
</t>
        </r>
      </text>
    </comment>
    <comment ref="K7" authorId="0" shapeId="0">
      <text>
        <r>
          <rPr>
            <sz val="9"/>
            <color indexed="81"/>
            <rFont val="Segoe UI"/>
            <family val="2"/>
          </rPr>
          <t xml:space="preserve">letzter Monat des Ausbildungsjahres laut Ausbildungsvertrag
</t>
        </r>
      </text>
    </comment>
    <comment ref="V16" authorId="0" shapeId="0">
      <text>
        <r>
          <rPr>
            <b/>
            <sz val="9"/>
            <color indexed="81"/>
            <rFont val="Segoe UI"/>
            <family val="2"/>
          </rPr>
          <t>Zschoch, Karin:</t>
        </r>
        <r>
          <rPr>
            <sz val="9"/>
            <color indexed="81"/>
            <rFont val="Segoe UI"/>
            <family val="2"/>
          </rPr>
          <t xml:space="preserve">
wird noch ausgeblendet</t>
        </r>
      </text>
    </comment>
    <comment ref="J20" authorId="1" shapeId="0">
      <text>
        <r>
          <rPr>
            <sz val="9"/>
            <color indexed="81"/>
            <rFont val="Segoe UI"/>
            <family val="2"/>
          </rPr>
          <t xml:space="preserve">Sofern eine Eintragung erfolgt, bitte benennen. Hier auch Sonderzahlunegn erfassen, auf die keine SV Beiträge erhoben werden.
</t>
        </r>
      </text>
    </comment>
  </commentList>
</comments>
</file>

<file path=xl/comments15.xml><?xml version="1.0" encoding="utf-8"?>
<comments xmlns="http://schemas.openxmlformats.org/spreadsheetml/2006/main">
  <authors>
    <author>Zschoch, Karin</author>
    <author>Fründt, Felix</author>
  </authors>
  <commentList>
    <comment ref="F7" authorId="0" shapeId="0">
      <text>
        <r>
          <rPr>
            <sz val="9"/>
            <color indexed="81"/>
            <rFont val="Segoe UI"/>
            <family val="2"/>
          </rPr>
          <t xml:space="preserve">erster Monat des Ausbildungsjahres laut Ausbildungsvertrag
</t>
        </r>
      </text>
    </comment>
    <comment ref="K7" authorId="0" shapeId="0">
      <text>
        <r>
          <rPr>
            <sz val="9"/>
            <color indexed="81"/>
            <rFont val="Segoe UI"/>
            <family val="2"/>
          </rPr>
          <t xml:space="preserve">letzter Monat des Ausbildungsjahres laut Ausbildungsvertrag
</t>
        </r>
      </text>
    </comment>
    <comment ref="V16" authorId="0" shapeId="0">
      <text>
        <r>
          <rPr>
            <b/>
            <sz val="9"/>
            <color indexed="81"/>
            <rFont val="Segoe UI"/>
            <family val="2"/>
          </rPr>
          <t>Zschoch, Karin:</t>
        </r>
        <r>
          <rPr>
            <sz val="9"/>
            <color indexed="81"/>
            <rFont val="Segoe UI"/>
            <family val="2"/>
          </rPr>
          <t xml:space="preserve">
wird noch ausgeblendet</t>
        </r>
      </text>
    </comment>
    <comment ref="J20" authorId="1" shapeId="0">
      <text>
        <r>
          <rPr>
            <sz val="9"/>
            <color indexed="81"/>
            <rFont val="Segoe UI"/>
            <family val="2"/>
          </rPr>
          <t xml:space="preserve">Sofern eine Eintragung erfolgt, bitte benennen. Hier auch Sonderzahlunegn erfassen, auf die keine SV Beiträge erhoben werden.
</t>
        </r>
      </text>
    </comment>
  </commentList>
</comments>
</file>

<file path=xl/comments16.xml><?xml version="1.0" encoding="utf-8"?>
<comments xmlns="http://schemas.openxmlformats.org/spreadsheetml/2006/main">
  <authors>
    <author>Zschoch, Karin</author>
    <author>Fründt, Felix</author>
  </authors>
  <commentList>
    <comment ref="F7" authorId="0" shapeId="0">
      <text>
        <r>
          <rPr>
            <sz val="9"/>
            <color indexed="81"/>
            <rFont val="Segoe UI"/>
            <family val="2"/>
          </rPr>
          <t xml:space="preserve">erster Monat des Ausbildungsjahres laut Ausbildungsvertrag
</t>
        </r>
      </text>
    </comment>
    <comment ref="K7" authorId="0" shapeId="0">
      <text>
        <r>
          <rPr>
            <sz val="9"/>
            <color indexed="81"/>
            <rFont val="Segoe UI"/>
            <family val="2"/>
          </rPr>
          <t xml:space="preserve">letzter Monat des Ausbildungsjahres laut Ausbildungsvertrag
</t>
        </r>
      </text>
    </comment>
    <comment ref="V16" authorId="0" shapeId="0">
      <text>
        <r>
          <rPr>
            <b/>
            <sz val="9"/>
            <color indexed="81"/>
            <rFont val="Segoe UI"/>
            <family val="2"/>
          </rPr>
          <t>Zschoch, Karin:</t>
        </r>
        <r>
          <rPr>
            <sz val="9"/>
            <color indexed="81"/>
            <rFont val="Segoe UI"/>
            <family val="2"/>
          </rPr>
          <t xml:space="preserve">
wird noch ausgeblendet</t>
        </r>
      </text>
    </comment>
    <comment ref="J20" authorId="1" shapeId="0">
      <text>
        <r>
          <rPr>
            <sz val="9"/>
            <color indexed="81"/>
            <rFont val="Segoe UI"/>
            <family val="2"/>
          </rPr>
          <t xml:space="preserve">Sofern eine Eintragung erfolgt, bitte benennen. Hier auch Sonderzahlunegn erfassen, auf die keine SV Beiträge erhoben werden.
</t>
        </r>
      </text>
    </comment>
  </commentList>
</comments>
</file>

<file path=xl/comments17.xml><?xml version="1.0" encoding="utf-8"?>
<comments xmlns="http://schemas.openxmlformats.org/spreadsheetml/2006/main">
  <authors>
    <author>Zschoch, Karin</author>
    <author>Fründt, Felix</author>
  </authors>
  <commentList>
    <comment ref="F7" authorId="0" shapeId="0">
      <text>
        <r>
          <rPr>
            <sz val="9"/>
            <color indexed="81"/>
            <rFont val="Segoe UI"/>
            <family val="2"/>
          </rPr>
          <t xml:space="preserve">erster Monat des Ausbildungsjahres laut Ausbildungsvertrag
</t>
        </r>
      </text>
    </comment>
    <comment ref="K7" authorId="0" shapeId="0">
      <text>
        <r>
          <rPr>
            <sz val="9"/>
            <color indexed="81"/>
            <rFont val="Segoe UI"/>
            <family val="2"/>
          </rPr>
          <t xml:space="preserve">letzter Monat des Ausbildungsjahres laut Ausbildungsvertrag
</t>
        </r>
      </text>
    </comment>
    <comment ref="V16" authorId="0" shapeId="0">
      <text>
        <r>
          <rPr>
            <b/>
            <sz val="9"/>
            <color indexed="81"/>
            <rFont val="Segoe UI"/>
            <family val="2"/>
          </rPr>
          <t>Zschoch, Karin:</t>
        </r>
        <r>
          <rPr>
            <sz val="9"/>
            <color indexed="81"/>
            <rFont val="Segoe UI"/>
            <family val="2"/>
          </rPr>
          <t xml:space="preserve">
wird noch ausgeblendet</t>
        </r>
      </text>
    </comment>
    <comment ref="J20" authorId="1" shapeId="0">
      <text>
        <r>
          <rPr>
            <sz val="9"/>
            <color indexed="81"/>
            <rFont val="Segoe UI"/>
            <family val="2"/>
          </rPr>
          <t xml:space="preserve">Sofern eine Eintragung erfolgt, bitte benennen. Hier auch Sonderzahlunegn erfassen, auf die keine SV Beiträge erhoben werden.
</t>
        </r>
      </text>
    </comment>
  </commentList>
</comments>
</file>

<file path=xl/comments18.xml><?xml version="1.0" encoding="utf-8"?>
<comments xmlns="http://schemas.openxmlformats.org/spreadsheetml/2006/main">
  <authors>
    <author>Zschoch, Karin</author>
    <author>Fründt, Felix</author>
  </authors>
  <commentList>
    <comment ref="F7" authorId="0" shapeId="0">
      <text>
        <r>
          <rPr>
            <sz val="9"/>
            <color indexed="81"/>
            <rFont val="Segoe UI"/>
            <family val="2"/>
          </rPr>
          <t xml:space="preserve">erster Monat des Ausbildungsjahres laut Ausbildungsvertrag
</t>
        </r>
      </text>
    </comment>
    <comment ref="K7" authorId="0" shapeId="0">
      <text>
        <r>
          <rPr>
            <sz val="9"/>
            <color indexed="81"/>
            <rFont val="Segoe UI"/>
            <family val="2"/>
          </rPr>
          <t xml:space="preserve">letzter Monat des Ausbildungsjahres laut Ausbildungsvertrag
</t>
        </r>
      </text>
    </comment>
    <comment ref="V16" authorId="0" shapeId="0">
      <text>
        <r>
          <rPr>
            <b/>
            <sz val="9"/>
            <color indexed="81"/>
            <rFont val="Segoe UI"/>
            <family val="2"/>
          </rPr>
          <t>Zschoch, Karin:</t>
        </r>
        <r>
          <rPr>
            <sz val="9"/>
            <color indexed="81"/>
            <rFont val="Segoe UI"/>
            <family val="2"/>
          </rPr>
          <t xml:space="preserve">
wird noch ausgeblendet</t>
        </r>
      </text>
    </comment>
    <comment ref="J20" authorId="1" shapeId="0">
      <text>
        <r>
          <rPr>
            <sz val="9"/>
            <color indexed="81"/>
            <rFont val="Segoe UI"/>
            <family val="2"/>
          </rPr>
          <t xml:space="preserve">Sofern eine Eintragung erfolgt, bitte benennen. Hier auch Sonderzahlunegn erfassen, auf die keine SV Beiträge erhoben werden.
</t>
        </r>
      </text>
    </comment>
  </commentList>
</comments>
</file>

<file path=xl/comments19.xml><?xml version="1.0" encoding="utf-8"?>
<comments xmlns="http://schemas.openxmlformats.org/spreadsheetml/2006/main">
  <authors>
    <author>Zschoch, Karin</author>
    <author>Fründt, Felix</author>
  </authors>
  <commentList>
    <comment ref="F7" authorId="0" shapeId="0">
      <text>
        <r>
          <rPr>
            <sz val="9"/>
            <color indexed="81"/>
            <rFont val="Segoe UI"/>
            <family val="2"/>
          </rPr>
          <t xml:space="preserve">erster Monat des Ausbildungsjahres laut Ausbildungsvertrag
</t>
        </r>
      </text>
    </comment>
    <comment ref="K7" authorId="0" shapeId="0">
      <text>
        <r>
          <rPr>
            <sz val="9"/>
            <color indexed="81"/>
            <rFont val="Segoe UI"/>
            <family val="2"/>
          </rPr>
          <t xml:space="preserve">letzter Monat des Ausbildungsjahres laut Ausbildungsvertrag
</t>
        </r>
      </text>
    </comment>
    <comment ref="V16" authorId="0" shapeId="0">
      <text>
        <r>
          <rPr>
            <b/>
            <sz val="9"/>
            <color indexed="81"/>
            <rFont val="Segoe UI"/>
            <family val="2"/>
          </rPr>
          <t>Zschoch, Karin:</t>
        </r>
        <r>
          <rPr>
            <sz val="9"/>
            <color indexed="81"/>
            <rFont val="Segoe UI"/>
            <family val="2"/>
          </rPr>
          <t xml:space="preserve">
wird noch ausgeblendet</t>
        </r>
      </text>
    </comment>
    <comment ref="J20" authorId="1" shapeId="0">
      <text>
        <r>
          <rPr>
            <sz val="9"/>
            <color indexed="81"/>
            <rFont val="Segoe UI"/>
            <family val="2"/>
          </rPr>
          <t xml:space="preserve">Sofern eine Eintragung erfolgt, bitte benennen. Hier auch Sonderzahlunegn erfassen, auf die keine SV Beiträge erhoben werden.
</t>
        </r>
      </text>
    </comment>
  </commentList>
</comments>
</file>

<file path=xl/comments2.xml><?xml version="1.0" encoding="utf-8"?>
<comments xmlns="http://schemas.openxmlformats.org/spreadsheetml/2006/main">
  <authors>
    <author>Zschoch, Karin</author>
    <author>Fründt, Felix</author>
  </authors>
  <commentList>
    <comment ref="F7" authorId="0" shapeId="0">
      <text>
        <r>
          <rPr>
            <sz val="9"/>
            <color indexed="81"/>
            <rFont val="Segoe UI"/>
            <family val="2"/>
          </rPr>
          <t xml:space="preserve">erster Monat des Ausbildungsjahres laut Ausbildungsvertrag
</t>
        </r>
      </text>
    </comment>
    <comment ref="K7" authorId="0" shapeId="0">
      <text>
        <r>
          <rPr>
            <sz val="9"/>
            <color indexed="81"/>
            <rFont val="Segoe UI"/>
            <family val="2"/>
          </rPr>
          <t xml:space="preserve">letzter Monat des Ausbildungsjahres laut Ausbildungsvertrag
</t>
        </r>
      </text>
    </comment>
    <comment ref="V16" authorId="0" shapeId="0">
      <text>
        <r>
          <rPr>
            <b/>
            <sz val="9"/>
            <color indexed="81"/>
            <rFont val="Segoe UI"/>
            <family val="2"/>
          </rPr>
          <t>Zschoch, Karin:</t>
        </r>
        <r>
          <rPr>
            <sz val="9"/>
            <color indexed="81"/>
            <rFont val="Segoe UI"/>
            <family val="2"/>
          </rPr>
          <t xml:space="preserve">
wird noch ausgeblendet</t>
        </r>
      </text>
    </comment>
    <comment ref="J20" authorId="1" shapeId="0">
      <text>
        <r>
          <rPr>
            <sz val="9"/>
            <color indexed="81"/>
            <rFont val="Segoe UI"/>
            <family val="2"/>
          </rPr>
          <t xml:space="preserve">Sofern eine Eintragung erfolgt, bitte benennen. Hier auch Sonderzahlunegn erfassen, auf die keine SV Beiträge erhoben werden.
</t>
        </r>
      </text>
    </comment>
  </commentList>
</comments>
</file>

<file path=xl/comments20.xml><?xml version="1.0" encoding="utf-8"?>
<comments xmlns="http://schemas.openxmlformats.org/spreadsheetml/2006/main">
  <authors>
    <author>Zschoch, Karin</author>
    <author>Fründt, Felix</author>
  </authors>
  <commentList>
    <comment ref="F7" authorId="0" shapeId="0">
      <text>
        <r>
          <rPr>
            <sz val="9"/>
            <color indexed="81"/>
            <rFont val="Segoe UI"/>
            <family val="2"/>
          </rPr>
          <t xml:space="preserve">erster Monat des Ausbildungsjahres laut Ausbildungsvertrag
</t>
        </r>
      </text>
    </comment>
    <comment ref="K7" authorId="0" shapeId="0">
      <text>
        <r>
          <rPr>
            <sz val="9"/>
            <color indexed="81"/>
            <rFont val="Segoe UI"/>
            <family val="2"/>
          </rPr>
          <t xml:space="preserve">letzter Monat des Ausbildungsjahres laut Ausbildungsvertrag
</t>
        </r>
      </text>
    </comment>
    <comment ref="V16" authorId="0" shapeId="0">
      <text>
        <r>
          <rPr>
            <b/>
            <sz val="9"/>
            <color indexed="81"/>
            <rFont val="Segoe UI"/>
            <family val="2"/>
          </rPr>
          <t>Zschoch, Karin:</t>
        </r>
        <r>
          <rPr>
            <sz val="9"/>
            <color indexed="81"/>
            <rFont val="Segoe UI"/>
            <family val="2"/>
          </rPr>
          <t xml:space="preserve">
wird noch ausgeblendet</t>
        </r>
      </text>
    </comment>
    <comment ref="J20" authorId="1" shapeId="0">
      <text>
        <r>
          <rPr>
            <sz val="9"/>
            <color indexed="81"/>
            <rFont val="Segoe UI"/>
            <family val="2"/>
          </rPr>
          <t xml:space="preserve">Sofern eine Eintragung erfolgt, bitte benennen. Hier auch Sonderzahlunegn erfassen, auf die keine SV Beiträge erhoben werden.
</t>
        </r>
      </text>
    </comment>
  </commentList>
</comments>
</file>

<file path=xl/comments21.xml><?xml version="1.0" encoding="utf-8"?>
<comments xmlns="http://schemas.openxmlformats.org/spreadsheetml/2006/main">
  <authors>
    <author>Zschoch, Karin</author>
    <author>Fründt, Felix</author>
  </authors>
  <commentList>
    <comment ref="F7" authorId="0" shapeId="0">
      <text>
        <r>
          <rPr>
            <sz val="9"/>
            <color indexed="81"/>
            <rFont val="Segoe UI"/>
            <family val="2"/>
          </rPr>
          <t xml:space="preserve">erster Monat des Ausbildungsjahres laut Ausbildungsvertrag
</t>
        </r>
      </text>
    </comment>
    <comment ref="K7" authorId="0" shapeId="0">
      <text>
        <r>
          <rPr>
            <sz val="9"/>
            <color indexed="81"/>
            <rFont val="Segoe UI"/>
            <family val="2"/>
          </rPr>
          <t xml:space="preserve">letzter Monat des Ausbildungsjahres laut Ausbildungsvertrag
</t>
        </r>
      </text>
    </comment>
    <comment ref="V16" authorId="0" shapeId="0">
      <text>
        <r>
          <rPr>
            <b/>
            <sz val="9"/>
            <color indexed="81"/>
            <rFont val="Segoe UI"/>
            <family val="2"/>
          </rPr>
          <t>Zschoch, Karin:</t>
        </r>
        <r>
          <rPr>
            <sz val="9"/>
            <color indexed="81"/>
            <rFont val="Segoe UI"/>
            <family val="2"/>
          </rPr>
          <t xml:space="preserve">
wird noch ausgeblendet</t>
        </r>
      </text>
    </comment>
    <comment ref="J20" authorId="1" shapeId="0">
      <text>
        <r>
          <rPr>
            <sz val="9"/>
            <color indexed="81"/>
            <rFont val="Segoe UI"/>
            <family val="2"/>
          </rPr>
          <t xml:space="preserve">Sofern eine Eintragung erfolgt, bitte benennen. Hier auch Sonderzahlunegn erfassen, auf die keine SV Beiträge erhoben werden.
</t>
        </r>
      </text>
    </comment>
  </commentList>
</comments>
</file>

<file path=xl/comments22.xml><?xml version="1.0" encoding="utf-8"?>
<comments xmlns="http://schemas.openxmlformats.org/spreadsheetml/2006/main">
  <authors>
    <author>Zschoch, Karin</author>
    <author>Fründt, Felix</author>
  </authors>
  <commentList>
    <comment ref="F7" authorId="0" shapeId="0">
      <text>
        <r>
          <rPr>
            <sz val="9"/>
            <color indexed="81"/>
            <rFont val="Segoe UI"/>
            <family val="2"/>
          </rPr>
          <t xml:space="preserve">erster Monat des Ausbildungsjahres laut Ausbildungsvertrag
</t>
        </r>
      </text>
    </comment>
    <comment ref="K7" authorId="0" shapeId="0">
      <text>
        <r>
          <rPr>
            <sz val="9"/>
            <color indexed="81"/>
            <rFont val="Segoe UI"/>
            <family val="2"/>
          </rPr>
          <t xml:space="preserve">letzter Monat des Ausbildungsjahres laut Ausbildungsvertrag
</t>
        </r>
      </text>
    </comment>
    <comment ref="V16" authorId="0" shapeId="0">
      <text>
        <r>
          <rPr>
            <b/>
            <sz val="9"/>
            <color indexed="81"/>
            <rFont val="Segoe UI"/>
            <family val="2"/>
          </rPr>
          <t>Zschoch, Karin:</t>
        </r>
        <r>
          <rPr>
            <sz val="9"/>
            <color indexed="81"/>
            <rFont val="Segoe UI"/>
            <family val="2"/>
          </rPr>
          <t xml:space="preserve">
wird noch ausgeblendet</t>
        </r>
      </text>
    </comment>
    <comment ref="J20" authorId="1" shapeId="0">
      <text>
        <r>
          <rPr>
            <sz val="9"/>
            <color indexed="81"/>
            <rFont val="Segoe UI"/>
            <family val="2"/>
          </rPr>
          <t xml:space="preserve">Sofern eine Eintragung erfolgt, bitte benennen. Hier auch Sonderzahlunegn erfassen, auf die keine SV Beiträge erhoben werden.
</t>
        </r>
      </text>
    </comment>
  </commentList>
</comments>
</file>

<file path=xl/comments23.xml><?xml version="1.0" encoding="utf-8"?>
<comments xmlns="http://schemas.openxmlformats.org/spreadsheetml/2006/main">
  <authors>
    <author>Zschoch, Karin</author>
    <author>Fründt, Felix</author>
  </authors>
  <commentList>
    <comment ref="F7" authorId="0" shapeId="0">
      <text>
        <r>
          <rPr>
            <sz val="9"/>
            <color indexed="81"/>
            <rFont val="Segoe UI"/>
            <family val="2"/>
          </rPr>
          <t xml:space="preserve">erster Monat des Ausbildungsjahres laut Ausbildungsvertrag
</t>
        </r>
      </text>
    </comment>
    <comment ref="K7" authorId="0" shapeId="0">
      <text>
        <r>
          <rPr>
            <sz val="9"/>
            <color indexed="81"/>
            <rFont val="Segoe UI"/>
            <family val="2"/>
          </rPr>
          <t xml:space="preserve">letzter Monat des Ausbildungsjahres laut Ausbildungsvertrag
</t>
        </r>
      </text>
    </comment>
    <comment ref="V16" authorId="0" shapeId="0">
      <text>
        <r>
          <rPr>
            <b/>
            <sz val="9"/>
            <color indexed="81"/>
            <rFont val="Segoe UI"/>
            <family val="2"/>
          </rPr>
          <t>Zschoch, Karin:</t>
        </r>
        <r>
          <rPr>
            <sz val="9"/>
            <color indexed="81"/>
            <rFont val="Segoe UI"/>
            <family val="2"/>
          </rPr>
          <t xml:space="preserve">
wird noch ausgeblendet</t>
        </r>
      </text>
    </comment>
    <comment ref="J20" authorId="1" shapeId="0">
      <text>
        <r>
          <rPr>
            <sz val="9"/>
            <color indexed="81"/>
            <rFont val="Segoe UI"/>
            <family val="2"/>
          </rPr>
          <t xml:space="preserve">Sofern eine Eintragung erfolgt, bitte benennen. Hier auch Sonderzahlunegn erfassen, auf die keine SV Beiträge erhoben werden.
</t>
        </r>
      </text>
    </comment>
  </commentList>
</comments>
</file>

<file path=xl/comments24.xml><?xml version="1.0" encoding="utf-8"?>
<comments xmlns="http://schemas.openxmlformats.org/spreadsheetml/2006/main">
  <authors>
    <author>Zschoch, Karin</author>
    <author>Fründt, Felix</author>
  </authors>
  <commentList>
    <comment ref="F7" authorId="0" shapeId="0">
      <text>
        <r>
          <rPr>
            <sz val="9"/>
            <color indexed="81"/>
            <rFont val="Segoe UI"/>
            <family val="2"/>
          </rPr>
          <t xml:space="preserve">erster Monat des Ausbildungsjahres laut Ausbildungsvertrag
</t>
        </r>
      </text>
    </comment>
    <comment ref="K7" authorId="0" shapeId="0">
      <text>
        <r>
          <rPr>
            <sz val="9"/>
            <color indexed="81"/>
            <rFont val="Segoe UI"/>
            <family val="2"/>
          </rPr>
          <t xml:space="preserve">letzter Monat des Ausbildungsjahres laut Ausbildungsvertrag
</t>
        </r>
      </text>
    </comment>
    <comment ref="V16" authorId="0" shapeId="0">
      <text>
        <r>
          <rPr>
            <b/>
            <sz val="9"/>
            <color indexed="81"/>
            <rFont val="Segoe UI"/>
            <family val="2"/>
          </rPr>
          <t>Zschoch, Karin:</t>
        </r>
        <r>
          <rPr>
            <sz val="9"/>
            <color indexed="81"/>
            <rFont val="Segoe UI"/>
            <family val="2"/>
          </rPr>
          <t xml:space="preserve">
wird noch ausgeblendet</t>
        </r>
      </text>
    </comment>
    <comment ref="J20" authorId="1" shapeId="0">
      <text>
        <r>
          <rPr>
            <sz val="9"/>
            <color indexed="81"/>
            <rFont val="Segoe UI"/>
            <family val="2"/>
          </rPr>
          <t xml:space="preserve">Sofern eine Eintragung erfolgt, bitte benennen. Hier auch Sonderzahlunegn erfassen, auf die keine SV Beiträge erhoben werden.
</t>
        </r>
      </text>
    </comment>
  </commentList>
</comments>
</file>

<file path=xl/comments25.xml><?xml version="1.0" encoding="utf-8"?>
<comments xmlns="http://schemas.openxmlformats.org/spreadsheetml/2006/main">
  <authors>
    <author>Zschoch, Karin</author>
    <author>Fründt, Felix</author>
  </authors>
  <commentList>
    <comment ref="F7" authorId="0" shapeId="0">
      <text>
        <r>
          <rPr>
            <sz val="9"/>
            <color indexed="81"/>
            <rFont val="Segoe UI"/>
            <family val="2"/>
          </rPr>
          <t xml:space="preserve">erster Monat des Ausbildungsjahres laut Ausbildungsvertrag
</t>
        </r>
      </text>
    </comment>
    <comment ref="K7" authorId="0" shapeId="0">
      <text>
        <r>
          <rPr>
            <sz val="9"/>
            <color indexed="81"/>
            <rFont val="Segoe UI"/>
            <family val="2"/>
          </rPr>
          <t xml:space="preserve">letzter Monat des Ausbildungsjahres laut Ausbildungsvertrag
</t>
        </r>
      </text>
    </comment>
    <comment ref="V16" authorId="0" shapeId="0">
      <text>
        <r>
          <rPr>
            <b/>
            <sz val="9"/>
            <color indexed="81"/>
            <rFont val="Segoe UI"/>
            <family val="2"/>
          </rPr>
          <t>Zschoch, Karin:</t>
        </r>
        <r>
          <rPr>
            <sz val="9"/>
            <color indexed="81"/>
            <rFont val="Segoe UI"/>
            <family val="2"/>
          </rPr>
          <t xml:space="preserve">
wird noch ausgeblendet</t>
        </r>
      </text>
    </comment>
    <comment ref="J20" authorId="1" shapeId="0">
      <text>
        <r>
          <rPr>
            <sz val="9"/>
            <color indexed="81"/>
            <rFont val="Segoe UI"/>
            <family val="2"/>
          </rPr>
          <t xml:space="preserve">Sofern eine Eintragung erfolgt, bitte benennen. Hier auch Sonderzahlunegn erfassen, auf die keine SV Beiträge erhoben werden.
</t>
        </r>
      </text>
    </comment>
  </commentList>
</comments>
</file>

<file path=xl/comments26.xml><?xml version="1.0" encoding="utf-8"?>
<comments xmlns="http://schemas.openxmlformats.org/spreadsheetml/2006/main">
  <authors>
    <author>Zschoch, Karin</author>
    <author>Fründt, Felix</author>
  </authors>
  <commentList>
    <comment ref="F7" authorId="0" shapeId="0">
      <text>
        <r>
          <rPr>
            <sz val="9"/>
            <color indexed="81"/>
            <rFont val="Segoe UI"/>
            <family val="2"/>
          </rPr>
          <t xml:space="preserve">erster Monat des Ausbildungsjahres laut Ausbildungsvertrag
</t>
        </r>
      </text>
    </comment>
    <comment ref="K7" authorId="0" shapeId="0">
      <text>
        <r>
          <rPr>
            <sz val="9"/>
            <color indexed="81"/>
            <rFont val="Segoe UI"/>
            <family val="2"/>
          </rPr>
          <t xml:space="preserve">letzter Monat des Ausbildungsjahres laut Ausbildungsvertrag
</t>
        </r>
      </text>
    </comment>
    <comment ref="V16" authorId="0" shapeId="0">
      <text>
        <r>
          <rPr>
            <b/>
            <sz val="9"/>
            <color indexed="81"/>
            <rFont val="Segoe UI"/>
            <family val="2"/>
          </rPr>
          <t>Zschoch, Karin:</t>
        </r>
        <r>
          <rPr>
            <sz val="9"/>
            <color indexed="81"/>
            <rFont val="Segoe UI"/>
            <family val="2"/>
          </rPr>
          <t xml:space="preserve">
wird noch ausgeblendet</t>
        </r>
      </text>
    </comment>
    <comment ref="J20" authorId="1" shapeId="0">
      <text>
        <r>
          <rPr>
            <sz val="9"/>
            <color indexed="81"/>
            <rFont val="Segoe UI"/>
            <family val="2"/>
          </rPr>
          <t xml:space="preserve">Sofern eine Eintragung erfolgt, bitte benennen. Hier auch Sonderzahlunegn erfassen, auf die keine SV Beiträge erhoben werden.
</t>
        </r>
      </text>
    </comment>
  </commentList>
</comments>
</file>

<file path=xl/comments27.xml><?xml version="1.0" encoding="utf-8"?>
<comments xmlns="http://schemas.openxmlformats.org/spreadsheetml/2006/main">
  <authors>
    <author>Zschoch, Karin</author>
    <author>Fründt, Felix</author>
  </authors>
  <commentList>
    <comment ref="F7" authorId="0" shapeId="0">
      <text>
        <r>
          <rPr>
            <sz val="9"/>
            <color indexed="81"/>
            <rFont val="Segoe UI"/>
            <family val="2"/>
          </rPr>
          <t xml:space="preserve">erster Monat des Ausbildungsjahres laut Ausbildungsvertrag
</t>
        </r>
      </text>
    </comment>
    <comment ref="K7" authorId="0" shapeId="0">
      <text>
        <r>
          <rPr>
            <sz val="9"/>
            <color indexed="81"/>
            <rFont val="Segoe UI"/>
            <family val="2"/>
          </rPr>
          <t xml:space="preserve">letzter Monat des Ausbildungsjahres laut Ausbildungsvertrag
</t>
        </r>
      </text>
    </comment>
    <comment ref="V16" authorId="0" shapeId="0">
      <text>
        <r>
          <rPr>
            <b/>
            <sz val="9"/>
            <color indexed="81"/>
            <rFont val="Segoe UI"/>
            <family val="2"/>
          </rPr>
          <t>Zschoch, Karin:</t>
        </r>
        <r>
          <rPr>
            <sz val="9"/>
            <color indexed="81"/>
            <rFont val="Segoe UI"/>
            <family val="2"/>
          </rPr>
          <t xml:space="preserve">
wird noch ausgeblendet</t>
        </r>
      </text>
    </comment>
    <comment ref="J20" authorId="1" shapeId="0">
      <text>
        <r>
          <rPr>
            <sz val="9"/>
            <color indexed="81"/>
            <rFont val="Segoe UI"/>
            <family val="2"/>
          </rPr>
          <t xml:space="preserve">Sofern eine Eintragung erfolgt, bitte benennen. Hier auch Sonderzahlunegn erfassen, auf die keine SV Beiträge erhoben werden.
</t>
        </r>
      </text>
    </comment>
  </commentList>
</comments>
</file>

<file path=xl/comments28.xml><?xml version="1.0" encoding="utf-8"?>
<comments xmlns="http://schemas.openxmlformats.org/spreadsheetml/2006/main">
  <authors>
    <author>Zschoch, Karin</author>
    <author>Fründt, Felix</author>
  </authors>
  <commentList>
    <comment ref="F7" authorId="0" shapeId="0">
      <text>
        <r>
          <rPr>
            <sz val="9"/>
            <color indexed="81"/>
            <rFont val="Segoe UI"/>
            <family val="2"/>
          </rPr>
          <t xml:space="preserve">erster Monat des Ausbildungsjahres laut Ausbildungsvertrag
</t>
        </r>
      </text>
    </comment>
    <comment ref="K7" authorId="0" shapeId="0">
      <text>
        <r>
          <rPr>
            <sz val="9"/>
            <color indexed="81"/>
            <rFont val="Segoe UI"/>
            <family val="2"/>
          </rPr>
          <t xml:space="preserve">letzter Monat des Ausbildungsjahres laut Ausbildungsvertrag
</t>
        </r>
      </text>
    </comment>
    <comment ref="V16" authorId="0" shapeId="0">
      <text>
        <r>
          <rPr>
            <b/>
            <sz val="9"/>
            <color indexed="81"/>
            <rFont val="Segoe UI"/>
            <family val="2"/>
          </rPr>
          <t>Zschoch, Karin:</t>
        </r>
        <r>
          <rPr>
            <sz val="9"/>
            <color indexed="81"/>
            <rFont val="Segoe UI"/>
            <family val="2"/>
          </rPr>
          <t xml:space="preserve">
wird noch ausgeblendet</t>
        </r>
      </text>
    </comment>
    <comment ref="J20" authorId="1" shapeId="0">
      <text>
        <r>
          <rPr>
            <sz val="9"/>
            <color indexed="81"/>
            <rFont val="Segoe UI"/>
            <family val="2"/>
          </rPr>
          <t xml:space="preserve">Sofern eine Eintragung erfolgt, bitte benennen. Hier auch Sonderzahlunegn erfassen, auf die keine SV Beiträge erhoben werden.
</t>
        </r>
      </text>
    </comment>
  </commentList>
</comments>
</file>

<file path=xl/comments29.xml><?xml version="1.0" encoding="utf-8"?>
<comments xmlns="http://schemas.openxmlformats.org/spreadsheetml/2006/main">
  <authors>
    <author>Zschoch, Karin</author>
    <author>Fründt, Felix</author>
  </authors>
  <commentList>
    <comment ref="F7" authorId="0" shapeId="0">
      <text>
        <r>
          <rPr>
            <sz val="9"/>
            <color indexed="81"/>
            <rFont val="Segoe UI"/>
            <family val="2"/>
          </rPr>
          <t xml:space="preserve">erster Monat des Ausbildungsjahres laut Ausbildungsvertrag
</t>
        </r>
      </text>
    </comment>
    <comment ref="K7" authorId="0" shapeId="0">
      <text>
        <r>
          <rPr>
            <sz val="9"/>
            <color indexed="81"/>
            <rFont val="Segoe UI"/>
            <family val="2"/>
          </rPr>
          <t xml:space="preserve">letzter Monat des Ausbildungsjahres laut Ausbildungsvertrag
</t>
        </r>
      </text>
    </comment>
    <comment ref="V16" authorId="0" shapeId="0">
      <text>
        <r>
          <rPr>
            <b/>
            <sz val="9"/>
            <color indexed="81"/>
            <rFont val="Segoe UI"/>
            <family val="2"/>
          </rPr>
          <t>Zschoch, Karin:</t>
        </r>
        <r>
          <rPr>
            <sz val="9"/>
            <color indexed="81"/>
            <rFont val="Segoe UI"/>
            <family val="2"/>
          </rPr>
          <t xml:space="preserve">
wird noch ausgeblendet</t>
        </r>
      </text>
    </comment>
    <comment ref="J20" authorId="1" shapeId="0">
      <text>
        <r>
          <rPr>
            <sz val="9"/>
            <color indexed="81"/>
            <rFont val="Segoe UI"/>
            <family val="2"/>
          </rPr>
          <t xml:space="preserve">Sofern eine Eintragung erfolgt, bitte benennen. Hier auch Sonderzahlunegn erfassen, auf die keine SV Beiträge erhoben werden.
</t>
        </r>
      </text>
    </comment>
  </commentList>
</comments>
</file>

<file path=xl/comments3.xml><?xml version="1.0" encoding="utf-8"?>
<comments xmlns="http://schemas.openxmlformats.org/spreadsheetml/2006/main">
  <authors>
    <author>Zschoch, Karin</author>
    <author>Fründt, Felix</author>
  </authors>
  <commentList>
    <comment ref="F7" authorId="0" shapeId="0">
      <text>
        <r>
          <rPr>
            <sz val="9"/>
            <color indexed="81"/>
            <rFont val="Segoe UI"/>
            <family val="2"/>
          </rPr>
          <t xml:space="preserve">erster Monat des Ausbildungsjahres laut Ausbildungsvertrag
</t>
        </r>
      </text>
    </comment>
    <comment ref="K7" authorId="0" shapeId="0">
      <text>
        <r>
          <rPr>
            <sz val="9"/>
            <color indexed="81"/>
            <rFont val="Segoe UI"/>
            <family val="2"/>
          </rPr>
          <t xml:space="preserve">letzter Monat des Ausbildungsjahres laut Ausbildungsvertrag
</t>
        </r>
      </text>
    </comment>
    <comment ref="V16" authorId="0" shapeId="0">
      <text>
        <r>
          <rPr>
            <b/>
            <sz val="9"/>
            <color indexed="81"/>
            <rFont val="Segoe UI"/>
            <family val="2"/>
          </rPr>
          <t>Zschoch, Karin:</t>
        </r>
        <r>
          <rPr>
            <sz val="9"/>
            <color indexed="81"/>
            <rFont val="Segoe UI"/>
            <family val="2"/>
          </rPr>
          <t xml:space="preserve">
wird noch ausgeblendet</t>
        </r>
      </text>
    </comment>
    <comment ref="J20" authorId="1" shapeId="0">
      <text>
        <r>
          <rPr>
            <sz val="9"/>
            <color indexed="81"/>
            <rFont val="Segoe UI"/>
            <family val="2"/>
          </rPr>
          <t xml:space="preserve">Sofern eine Eintragung erfolgt, bitte benennen. Hier auch Sonderzahlunegn erfassen, auf die keine SV Beiträge erhoben werden.
</t>
        </r>
      </text>
    </comment>
  </commentList>
</comments>
</file>

<file path=xl/comments30.xml><?xml version="1.0" encoding="utf-8"?>
<comments xmlns="http://schemas.openxmlformats.org/spreadsheetml/2006/main">
  <authors>
    <author>Zschoch, Karin</author>
    <author>Fründt, Felix</author>
  </authors>
  <commentList>
    <comment ref="F7" authorId="0" shapeId="0">
      <text>
        <r>
          <rPr>
            <sz val="9"/>
            <color indexed="81"/>
            <rFont val="Segoe UI"/>
            <family val="2"/>
          </rPr>
          <t xml:space="preserve">erster Monat des Ausbildungsjahres laut Ausbildungsvertrag
</t>
        </r>
      </text>
    </comment>
    <comment ref="K7" authorId="0" shapeId="0">
      <text>
        <r>
          <rPr>
            <sz val="9"/>
            <color indexed="81"/>
            <rFont val="Segoe UI"/>
            <family val="2"/>
          </rPr>
          <t xml:space="preserve">letzter Monat des Ausbildungsjahres laut Ausbildungsvertrag
</t>
        </r>
      </text>
    </comment>
    <comment ref="V16" authorId="0" shapeId="0">
      <text>
        <r>
          <rPr>
            <b/>
            <sz val="9"/>
            <color indexed="81"/>
            <rFont val="Segoe UI"/>
            <family val="2"/>
          </rPr>
          <t>Zschoch, Karin:</t>
        </r>
        <r>
          <rPr>
            <sz val="9"/>
            <color indexed="81"/>
            <rFont val="Segoe UI"/>
            <family val="2"/>
          </rPr>
          <t xml:space="preserve">
wird noch ausgeblendet</t>
        </r>
      </text>
    </comment>
    <comment ref="J20" authorId="1" shapeId="0">
      <text>
        <r>
          <rPr>
            <sz val="9"/>
            <color indexed="81"/>
            <rFont val="Segoe UI"/>
            <family val="2"/>
          </rPr>
          <t xml:space="preserve">Sofern eine Eintragung erfolgt, bitte benennen. Hier auch Sonderzahlunegn erfassen, auf die keine SV Beiträge erhoben werden.
</t>
        </r>
      </text>
    </comment>
  </commentList>
</comments>
</file>

<file path=xl/comments31.xml><?xml version="1.0" encoding="utf-8"?>
<comments xmlns="http://schemas.openxmlformats.org/spreadsheetml/2006/main">
  <authors>
    <author>Zschoch, Karin</author>
    <author>Fründt, Felix</author>
  </authors>
  <commentList>
    <comment ref="F7" authorId="0" shapeId="0">
      <text>
        <r>
          <rPr>
            <sz val="9"/>
            <color indexed="81"/>
            <rFont val="Segoe UI"/>
            <family val="2"/>
          </rPr>
          <t xml:space="preserve">erster Monat des Ausbildungsjahres laut Ausbildungsvertrag
</t>
        </r>
      </text>
    </comment>
    <comment ref="K7" authorId="0" shapeId="0">
      <text>
        <r>
          <rPr>
            <sz val="9"/>
            <color indexed="81"/>
            <rFont val="Segoe UI"/>
            <family val="2"/>
          </rPr>
          <t xml:space="preserve">letzter Monat des Ausbildungsjahres laut Ausbildungsvertrag
</t>
        </r>
      </text>
    </comment>
    <comment ref="V16" authorId="0" shapeId="0">
      <text>
        <r>
          <rPr>
            <b/>
            <sz val="9"/>
            <color indexed="81"/>
            <rFont val="Segoe UI"/>
            <family val="2"/>
          </rPr>
          <t>Zschoch, Karin:</t>
        </r>
        <r>
          <rPr>
            <sz val="9"/>
            <color indexed="81"/>
            <rFont val="Segoe UI"/>
            <family val="2"/>
          </rPr>
          <t xml:space="preserve">
wird noch ausgeblendet</t>
        </r>
      </text>
    </comment>
    <comment ref="J20" authorId="1" shapeId="0">
      <text>
        <r>
          <rPr>
            <sz val="9"/>
            <color indexed="81"/>
            <rFont val="Segoe UI"/>
            <family val="2"/>
          </rPr>
          <t xml:space="preserve">Sofern eine Eintragung erfolgt, bitte benennen. Hier auch Sonderzahlunegn erfassen, auf die keine SV Beiträge erhoben werden.
</t>
        </r>
      </text>
    </comment>
  </commentList>
</comments>
</file>

<file path=xl/comments32.xml><?xml version="1.0" encoding="utf-8"?>
<comments xmlns="http://schemas.openxmlformats.org/spreadsheetml/2006/main">
  <authors>
    <author>Zschoch, Karin</author>
    <author>Fründt, Felix</author>
  </authors>
  <commentList>
    <comment ref="F7" authorId="0" shapeId="0">
      <text>
        <r>
          <rPr>
            <sz val="9"/>
            <color indexed="81"/>
            <rFont val="Segoe UI"/>
            <family val="2"/>
          </rPr>
          <t xml:space="preserve">erster Monat des Ausbildungsjahres laut Ausbildungsvertrag
</t>
        </r>
      </text>
    </comment>
    <comment ref="K7" authorId="0" shapeId="0">
      <text>
        <r>
          <rPr>
            <sz val="9"/>
            <color indexed="81"/>
            <rFont val="Segoe UI"/>
            <family val="2"/>
          </rPr>
          <t xml:space="preserve">letzter Monat des Ausbildungsjahres laut Ausbildungsvertrag
</t>
        </r>
      </text>
    </comment>
    <comment ref="V16" authorId="0" shapeId="0">
      <text>
        <r>
          <rPr>
            <b/>
            <sz val="9"/>
            <color indexed="81"/>
            <rFont val="Segoe UI"/>
            <family val="2"/>
          </rPr>
          <t>Zschoch, Karin:</t>
        </r>
        <r>
          <rPr>
            <sz val="9"/>
            <color indexed="81"/>
            <rFont val="Segoe UI"/>
            <family val="2"/>
          </rPr>
          <t xml:space="preserve">
wird noch ausgeblendet</t>
        </r>
      </text>
    </comment>
    <comment ref="J20" authorId="1" shapeId="0">
      <text>
        <r>
          <rPr>
            <sz val="9"/>
            <color indexed="81"/>
            <rFont val="Segoe UI"/>
            <family val="2"/>
          </rPr>
          <t xml:space="preserve">Sofern eine Eintragung erfolgt, bitte benennen. Hier auch Sonderzahlunegn erfassen, auf die keine SV Beiträge erhoben werden.
</t>
        </r>
      </text>
    </comment>
  </commentList>
</comments>
</file>

<file path=xl/comments33.xml><?xml version="1.0" encoding="utf-8"?>
<comments xmlns="http://schemas.openxmlformats.org/spreadsheetml/2006/main">
  <authors>
    <author>Zschoch, Karin</author>
    <author>Fründt, Felix</author>
  </authors>
  <commentList>
    <comment ref="F7" authorId="0" shapeId="0">
      <text>
        <r>
          <rPr>
            <sz val="9"/>
            <color indexed="81"/>
            <rFont val="Segoe UI"/>
            <family val="2"/>
          </rPr>
          <t xml:space="preserve">erster Monat des Ausbildungsjahres laut Ausbildungsvertrag
</t>
        </r>
      </text>
    </comment>
    <comment ref="K7" authorId="0" shapeId="0">
      <text>
        <r>
          <rPr>
            <sz val="9"/>
            <color indexed="81"/>
            <rFont val="Segoe UI"/>
            <family val="2"/>
          </rPr>
          <t xml:space="preserve">letzter Monat des Ausbildungsjahres laut Ausbildungsvertrag
</t>
        </r>
      </text>
    </comment>
    <comment ref="V16" authorId="0" shapeId="0">
      <text>
        <r>
          <rPr>
            <b/>
            <sz val="9"/>
            <color indexed="81"/>
            <rFont val="Segoe UI"/>
            <family val="2"/>
          </rPr>
          <t>Zschoch, Karin:</t>
        </r>
        <r>
          <rPr>
            <sz val="9"/>
            <color indexed="81"/>
            <rFont val="Segoe UI"/>
            <family val="2"/>
          </rPr>
          <t xml:space="preserve">
wird noch ausgeblendet</t>
        </r>
      </text>
    </comment>
    <comment ref="J20" authorId="1" shapeId="0">
      <text>
        <r>
          <rPr>
            <sz val="9"/>
            <color indexed="81"/>
            <rFont val="Segoe UI"/>
            <family val="2"/>
          </rPr>
          <t xml:space="preserve">Sofern eine Eintragung erfolgt, bitte benennen. Hier auch Sonderzahlunegn erfassen, auf die keine SV Beiträge erhoben werden.
</t>
        </r>
      </text>
    </comment>
  </commentList>
</comments>
</file>

<file path=xl/comments34.xml><?xml version="1.0" encoding="utf-8"?>
<comments xmlns="http://schemas.openxmlformats.org/spreadsheetml/2006/main">
  <authors>
    <author>Zschoch, Karin</author>
    <author>Fründt, Felix</author>
  </authors>
  <commentList>
    <comment ref="F7" authorId="0" shapeId="0">
      <text>
        <r>
          <rPr>
            <sz val="9"/>
            <color indexed="81"/>
            <rFont val="Segoe UI"/>
            <family val="2"/>
          </rPr>
          <t xml:space="preserve">erster Monat des Ausbildungsjahres laut Ausbildungsvertrag
</t>
        </r>
      </text>
    </comment>
    <comment ref="K7" authorId="0" shapeId="0">
      <text>
        <r>
          <rPr>
            <sz val="9"/>
            <color indexed="81"/>
            <rFont val="Segoe UI"/>
            <family val="2"/>
          </rPr>
          <t xml:space="preserve">letzter Monat des Ausbildungsjahres laut Ausbildungsvertrag
</t>
        </r>
      </text>
    </comment>
    <comment ref="V16" authorId="0" shapeId="0">
      <text>
        <r>
          <rPr>
            <b/>
            <sz val="9"/>
            <color indexed="81"/>
            <rFont val="Segoe UI"/>
            <family val="2"/>
          </rPr>
          <t>Zschoch, Karin:</t>
        </r>
        <r>
          <rPr>
            <sz val="9"/>
            <color indexed="81"/>
            <rFont val="Segoe UI"/>
            <family val="2"/>
          </rPr>
          <t xml:space="preserve">
wird noch ausgeblendet</t>
        </r>
      </text>
    </comment>
    <comment ref="J20" authorId="1" shapeId="0">
      <text>
        <r>
          <rPr>
            <sz val="9"/>
            <color indexed="81"/>
            <rFont val="Segoe UI"/>
            <family val="2"/>
          </rPr>
          <t xml:space="preserve">Sofern eine Eintragung erfolgt, bitte benennen. Hier auch Sonderzahlunegn erfassen, auf die keine SV Beiträge erhoben werden.
</t>
        </r>
      </text>
    </comment>
  </commentList>
</comments>
</file>

<file path=xl/comments35.xml><?xml version="1.0" encoding="utf-8"?>
<comments xmlns="http://schemas.openxmlformats.org/spreadsheetml/2006/main">
  <authors>
    <author>Zschoch, Karin</author>
    <author>Fründt, Felix</author>
  </authors>
  <commentList>
    <comment ref="F7" authorId="0" shapeId="0">
      <text>
        <r>
          <rPr>
            <sz val="9"/>
            <color indexed="81"/>
            <rFont val="Segoe UI"/>
            <family val="2"/>
          </rPr>
          <t xml:space="preserve">erster Monat des Ausbildungsjahres laut Ausbildungsvertrag
</t>
        </r>
      </text>
    </comment>
    <comment ref="K7" authorId="0" shapeId="0">
      <text>
        <r>
          <rPr>
            <sz val="9"/>
            <color indexed="81"/>
            <rFont val="Segoe UI"/>
            <family val="2"/>
          </rPr>
          <t xml:space="preserve">letzter Monat des Ausbildungsjahres laut Ausbildungsvertrag
</t>
        </r>
      </text>
    </comment>
    <comment ref="V16" authorId="0" shapeId="0">
      <text>
        <r>
          <rPr>
            <b/>
            <sz val="9"/>
            <color indexed="81"/>
            <rFont val="Segoe UI"/>
            <family val="2"/>
          </rPr>
          <t>Zschoch, Karin:</t>
        </r>
        <r>
          <rPr>
            <sz val="9"/>
            <color indexed="81"/>
            <rFont val="Segoe UI"/>
            <family val="2"/>
          </rPr>
          <t xml:space="preserve">
wird noch ausgeblendet</t>
        </r>
      </text>
    </comment>
    <comment ref="J20" authorId="1" shapeId="0">
      <text>
        <r>
          <rPr>
            <sz val="9"/>
            <color indexed="81"/>
            <rFont val="Segoe UI"/>
            <family val="2"/>
          </rPr>
          <t xml:space="preserve">Sofern eine Eintragung erfolgt, bitte benennen. Hier auch Sonderzahlunegn erfassen, auf die keine SV Beiträge erhoben werden.
</t>
        </r>
      </text>
    </comment>
  </commentList>
</comments>
</file>

<file path=xl/comments36.xml><?xml version="1.0" encoding="utf-8"?>
<comments xmlns="http://schemas.openxmlformats.org/spreadsheetml/2006/main">
  <authors>
    <author>Zschoch, Karin</author>
    <author>Fründt, Felix</author>
  </authors>
  <commentList>
    <comment ref="F7" authorId="0" shapeId="0">
      <text>
        <r>
          <rPr>
            <sz val="9"/>
            <color indexed="81"/>
            <rFont val="Segoe UI"/>
            <family val="2"/>
          </rPr>
          <t xml:space="preserve">erster Monat des Ausbildungsjahres laut Ausbildungsvertrag
</t>
        </r>
      </text>
    </comment>
    <comment ref="K7" authorId="0" shapeId="0">
      <text>
        <r>
          <rPr>
            <sz val="9"/>
            <color indexed="81"/>
            <rFont val="Segoe UI"/>
            <family val="2"/>
          </rPr>
          <t xml:space="preserve">letzter Monat des Ausbildungsjahres laut Ausbildungsvertrag
</t>
        </r>
      </text>
    </comment>
    <comment ref="V16" authorId="0" shapeId="0">
      <text>
        <r>
          <rPr>
            <b/>
            <sz val="9"/>
            <color indexed="81"/>
            <rFont val="Segoe UI"/>
            <family val="2"/>
          </rPr>
          <t>Zschoch, Karin:</t>
        </r>
        <r>
          <rPr>
            <sz val="9"/>
            <color indexed="81"/>
            <rFont val="Segoe UI"/>
            <family val="2"/>
          </rPr>
          <t xml:space="preserve">
wird noch ausgeblendet</t>
        </r>
      </text>
    </comment>
    <comment ref="J20" authorId="1" shapeId="0">
      <text>
        <r>
          <rPr>
            <sz val="9"/>
            <color indexed="81"/>
            <rFont val="Segoe UI"/>
            <family val="2"/>
          </rPr>
          <t xml:space="preserve">Sofern eine Eintragung erfolgt, bitte benennen. Hier auch Sonderzahlunegn erfassen, auf die keine SV Beiträge erhoben werden.
</t>
        </r>
      </text>
    </comment>
  </commentList>
</comments>
</file>

<file path=xl/comments37.xml><?xml version="1.0" encoding="utf-8"?>
<comments xmlns="http://schemas.openxmlformats.org/spreadsheetml/2006/main">
  <authors>
    <author>Zschoch, Karin</author>
    <author>Fründt, Felix</author>
  </authors>
  <commentList>
    <comment ref="F7" authorId="0" shapeId="0">
      <text>
        <r>
          <rPr>
            <sz val="9"/>
            <color indexed="81"/>
            <rFont val="Segoe UI"/>
            <family val="2"/>
          </rPr>
          <t xml:space="preserve">erster Monat des Ausbildungsjahres laut Ausbildungsvertrag
</t>
        </r>
      </text>
    </comment>
    <comment ref="K7" authorId="0" shapeId="0">
      <text>
        <r>
          <rPr>
            <sz val="9"/>
            <color indexed="81"/>
            <rFont val="Segoe UI"/>
            <family val="2"/>
          </rPr>
          <t xml:space="preserve">letzter Monat des Ausbildungsjahres laut Ausbildungsvertrag
</t>
        </r>
      </text>
    </comment>
    <comment ref="V16" authorId="0" shapeId="0">
      <text>
        <r>
          <rPr>
            <b/>
            <sz val="9"/>
            <color indexed="81"/>
            <rFont val="Segoe UI"/>
            <family val="2"/>
          </rPr>
          <t>Zschoch, Karin:</t>
        </r>
        <r>
          <rPr>
            <sz val="9"/>
            <color indexed="81"/>
            <rFont val="Segoe UI"/>
            <family val="2"/>
          </rPr>
          <t xml:space="preserve">
wird noch ausgeblendet</t>
        </r>
      </text>
    </comment>
    <comment ref="J20" authorId="1" shapeId="0">
      <text>
        <r>
          <rPr>
            <sz val="9"/>
            <color indexed="81"/>
            <rFont val="Segoe UI"/>
            <family val="2"/>
          </rPr>
          <t xml:space="preserve">Sofern eine Eintragung erfolgt, bitte benennen. Hier auch Sonderzahlunegn erfassen, auf die keine SV Beiträge erhoben werden.
</t>
        </r>
      </text>
    </comment>
  </commentList>
</comments>
</file>

<file path=xl/comments38.xml><?xml version="1.0" encoding="utf-8"?>
<comments xmlns="http://schemas.openxmlformats.org/spreadsheetml/2006/main">
  <authors>
    <author>Zschoch, Karin</author>
    <author>Fründt, Felix</author>
  </authors>
  <commentList>
    <comment ref="F7" authorId="0" shapeId="0">
      <text>
        <r>
          <rPr>
            <sz val="9"/>
            <color indexed="81"/>
            <rFont val="Segoe UI"/>
            <family val="2"/>
          </rPr>
          <t xml:space="preserve">erster Monat des Ausbildungsjahres laut Ausbildungsvertrag
</t>
        </r>
      </text>
    </comment>
    <comment ref="K7" authorId="0" shapeId="0">
      <text>
        <r>
          <rPr>
            <sz val="9"/>
            <color indexed="81"/>
            <rFont val="Segoe UI"/>
            <family val="2"/>
          </rPr>
          <t xml:space="preserve">letzter Monat des Ausbildungsjahres laut Ausbildungsvertrag
</t>
        </r>
      </text>
    </comment>
    <comment ref="V16" authorId="0" shapeId="0">
      <text>
        <r>
          <rPr>
            <b/>
            <sz val="9"/>
            <color indexed="81"/>
            <rFont val="Segoe UI"/>
            <family val="2"/>
          </rPr>
          <t>Zschoch, Karin:</t>
        </r>
        <r>
          <rPr>
            <sz val="9"/>
            <color indexed="81"/>
            <rFont val="Segoe UI"/>
            <family val="2"/>
          </rPr>
          <t xml:space="preserve">
wird noch ausgeblendet</t>
        </r>
      </text>
    </comment>
    <comment ref="J20" authorId="1" shapeId="0">
      <text>
        <r>
          <rPr>
            <sz val="9"/>
            <color indexed="81"/>
            <rFont val="Segoe UI"/>
            <family val="2"/>
          </rPr>
          <t xml:space="preserve">Sofern eine Eintragung erfolgt, bitte benennen. Hier auch Sonderzahlunegn erfassen, auf die keine SV Beiträge erhoben werden.
</t>
        </r>
      </text>
    </comment>
  </commentList>
</comments>
</file>

<file path=xl/comments39.xml><?xml version="1.0" encoding="utf-8"?>
<comments xmlns="http://schemas.openxmlformats.org/spreadsheetml/2006/main">
  <authors>
    <author>Zschoch, Karin</author>
    <author>Fründt, Felix</author>
  </authors>
  <commentList>
    <comment ref="F7" authorId="0" shapeId="0">
      <text>
        <r>
          <rPr>
            <sz val="9"/>
            <color indexed="81"/>
            <rFont val="Segoe UI"/>
            <family val="2"/>
          </rPr>
          <t xml:space="preserve">erster Monat des Ausbildungsjahres laut Ausbildungsvertrag
</t>
        </r>
      </text>
    </comment>
    <comment ref="K7" authorId="0" shapeId="0">
      <text>
        <r>
          <rPr>
            <sz val="9"/>
            <color indexed="81"/>
            <rFont val="Segoe UI"/>
            <family val="2"/>
          </rPr>
          <t xml:space="preserve">letzter Monat des Ausbildungsjahres laut Ausbildungsvertrag
</t>
        </r>
      </text>
    </comment>
    <comment ref="V16" authorId="0" shapeId="0">
      <text>
        <r>
          <rPr>
            <b/>
            <sz val="9"/>
            <color indexed="81"/>
            <rFont val="Segoe UI"/>
            <family val="2"/>
          </rPr>
          <t>Zschoch, Karin:</t>
        </r>
        <r>
          <rPr>
            <sz val="9"/>
            <color indexed="81"/>
            <rFont val="Segoe UI"/>
            <family val="2"/>
          </rPr>
          <t xml:space="preserve">
wird noch ausgeblendet</t>
        </r>
      </text>
    </comment>
    <comment ref="J20" authorId="1" shapeId="0">
      <text>
        <r>
          <rPr>
            <sz val="9"/>
            <color indexed="81"/>
            <rFont val="Segoe UI"/>
            <family val="2"/>
          </rPr>
          <t xml:space="preserve">Sofern eine Eintragung erfolgt, bitte benennen. Hier auch Sonderzahlunegn erfassen, auf die keine SV Beiträge erhoben werden.
</t>
        </r>
      </text>
    </comment>
  </commentList>
</comments>
</file>

<file path=xl/comments4.xml><?xml version="1.0" encoding="utf-8"?>
<comments xmlns="http://schemas.openxmlformats.org/spreadsheetml/2006/main">
  <authors>
    <author>Zschoch, Karin</author>
    <author>Fründt, Felix</author>
  </authors>
  <commentList>
    <comment ref="F7" authorId="0" shapeId="0">
      <text>
        <r>
          <rPr>
            <sz val="9"/>
            <color indexed="81"/>
            <rFont val="Segoe UI"/>
            <family val="2"/>
          </rPr>
          <t xml:space="preserve">erster Monat des Ausbildungsjahres laut Ausbildungsvertrag
</t>
        </r>
      </text>
    </comment>
    <comment ref="K7" authorId="0" shapeId="0">
      <text>
        <r>
          <rPr>
            <sz val="9"/>
            <color indexed="81"/>
            <rFont val="Segoe UI"/>
            <family val="2"/>
          </rPr>
          <t xml:space="preserve">letzter Monat des Ausbildungsjahres laut Ausbildungsvertrag
</t>
        </r>
      </text>
    </comment>
    <comment ref="V16" authorId="0" shapeId="0">
      <text>
        <r>
          <rPr>
            <b/>
            <sz val="9"/>
            <color indexed="81"/>
            <rFont val="Segoe UI"/>
            <family val="2"/>
          </rPr>
          <t>Zschoch, Karin:</t>
        </r>
        <r>
          <rPr>
            <sz val="9"/>
            <color indexed="81"/>
            <rFont val="Segoe UI"/>
            <family val="2"/>
          </rPr>
          <t xml:space="preserve">
wird noch ausgeblendet</t>
        </r>
      </text>
    </comment>
    <comment ref="J20" authorId="1" shapeId="0">
      <text>
        <r>
          <rPr>
            <sz val="9"/>
            <color indexed="81"/>
            <rFont val="Segoe UI"/>
            <family val="2"/>
          </rPr>
          <t xml:space="preserve">Sofern eine Eintragung erfolgt, bitte benennen. Hier auch Sonderzahlunegn erfassen, auf die keine SV Beiträge erhoben werden.
</t>
        </r>
      </text>
    </comment>
  </commentList>
</comments>
</file>

<file path=xl/comments40.xml><?xml version="1.0" encoding="utf-8"?>
<comments xmlns="http://schemas.openxmlformats.org/spreadsheetml/2006/main">
  <authors>
    <author>Zschoch, Karin</author>
    <author>Fründt, Felix</author>
  </authors>
  <commentList>
    <comment ref="F7" authorId="0" shapeId="0">
      <text>
        <r>
          <rPr>
            <sz val="9"/>
            <color indexed="81"/>
            <rFont val="Segoe UI"/>
            <family val="2"/>
          </rPr>
          <t xml:space="preserve">erster Monat des Ausbildungsjahres laut Ausbildungsvertrag
</t>
        </r>
      </text>
    </comment>
    <comment ref="K7" authorId="0" shapeId="0">
      <text>
        <r>
          <rPr>
            <sz val="9"/>
            <color indexed="81"/>
            <rFont val="Segoe UI"/>
            <family val="2"/>
          </rPr>
          <t xml:space="preserve">letzter Monat des Ausbildungsjahres laut Ausbildungsvertrag
</t>
        </r>
      </text>
    </comment>
    <comment ref="V16" authorId="0" shapeId="0">
      <text>
        <r>
          <rPr>
            <b/>
            <sz val="9"/>
            <color indexed="81"/>
            <rFont val="Segoe UI"/>
            <family val="2"/>
          </rPr>
          <t>Zschoch, Karin:</t>
        </r>
        <r>
          <rPr>
            <sz val="9"/>
            <color indexed="81"/>
            <rFont val="Segoe UI"/>
            <family val="2"/>
          </rPr>
          <t xml:space="preserve">
wird noch ausgeblendet</t>
        </r>
      </text>
    </comment>
    <comment ref="J20" authorId="1" shapeId="0">
      <text>
        <r>
          <rPr>
            <sz val="9"/>
            <color indexed="81"/>
            <rFont val="Segoe UI"/>
            <family val="2"/>
          </rPr>
          <t xml:space="preserve">Sofern eine Eintragung erfolgt, bitte benennen. Hier auch Sonderzahlunegn erfassen, auf die keine SV Beiträge erhoben werden.
</t>
        </r>
      </text>
    </comment>
  </commentList>
</comments>
</file>

<file path=xl/comments5.xml><?xml version="1.0" encoding="utf-8"?>
<comments xmlns="http://schemas.openxmlformats.org/spreadsheetml/2006/main">
  <authors>
    <author>Zschoch, Karin</author>
    <author>Fründt, Felix</author>
  </authors>
  <commentList>
    <comment ref="F7" authorId="0" shapeId="0">
      <text>
        <r>
          <rPr>
            <sz val="9"/>
            <color indexed="81"/>
            <rFont val="Segoe UI"/>
            <family val="2"/>
          </rPr>
          <t xml:space="preserve">erster Monat des Ausbildungsjahres laut Ausbildungsvertrag
</t>
        </r>
      </text>
    </comment>
    <comment ref="K7" authorId="0" shapeId="0">
      <text>
        <r>
          <rPr>
            <sz val="9"/>
            <color indexed="81"/>
            <rFont val="Segoe UI"/>
            <family val="2"/>
          </rPr>
          <t xml:space="preserve">letzter Monat des Ausbildungsjahres laut Ausbildungsvertrag
</t>
        </r>
      </text>
    </comment>
    <comment ref="V16" authorId="0" shapeId="0">
      <text>
        <r>
          <rPr>
            <b/>
            <sz val="9"/>
            <color indexed="81"/>
            <rFont val="Segoe UI"/>
            <family val="2"/>
          </rPr>
          <t>Zschoch, Karin:</t>
        </r>
        <r>
          <rPr>
            <sz val="9"/>
            <color indexed="81"/>
            <rFont val="Segoe UI"/>
            <family val="2"/>
          </rPr>
          <t xml:space="preserve">
wird noch ausgeblendet</t>
        </r>
      </text>
    </comment>
    <comment ref="J20" authorId="1" shapeId="0">
      <text>
        <r>
          <rPr>
            <sz val="9"/>
            <color indexed="81"/>
            <rFont val="Segoe UI"/>
            <family val="2"/>
          </rPr>
          <t xml:space="preserve">Sofern eine Eintragung erfolgt, bitte benennen. Hier auch Sonderzahlunegn erfassen, auf die keine SV Beiträge erhoben werden.
</t>
        </r>
      </text>
    </comment>
  </commentList>
</comments>
</file>

<file path=xl/comments6.xml><?xml version="1.0" encoding="utf-8"?>
<comments xmlns="http://schemas.openxmlformats.org/spreadsheetml/2006/main">
  <authors>
    <author>Zschoch, Karin</author>
    <author>Fründt, Felix</author>
  </authors>
  <commentList>
    <comment ref="F7" authorId="0" shapeId="0">
      <text>
        <r>
          <rPr>
            <sz val="9"/>
            <color indexed="81"/>
            <rFont val="Segoe UI"/>
            <family val="2"/>
          </rPr>
          <t xml:space="preserve">erster Monat des Ausbildungsjahres laut Ausbildungsvertrag
</t>
        </r>
      </text>
    </comment>
    <comment ref="K7" authorId="0" shapeId="0">
      <text>
        <r>
          <rPr>
            <sz val="9"/>
            <color indexed="81"/>
            <rFont val="Segoe UI"/>
            <family val="2"/>
          </rPr>
          <t xml:space="preserve">letzter Monat des Ausbildungsjahres laut Ausbildungsvertrag
</t>
        </r>
      </text>
    </comment>
    <comment ref="V16" authorId="0" shapeId="0">
      <text>
        <r>
          <rPr>
            <b/>
            <sz val="9"/>
            <color indexed="81"/>
            <rFont val="Segoe UI"/>
            <family val="2"/>
          </rPr>
          <t>Zschoch, Karin:</t>
        </r>
        <r>
          <rPr>
            <sz val="9"/>
            <color indexed="81"/>
            <rFont val="Segoe UI"/>
            <family val="2"/>
          </rPr>
          <t xml:space="preserve">
wird noch ausgeblendet</t>
        </r>
      </text>
    </comment>
    <comment ref="J20" authorId="1" shapeId="0">
      <text>
        <r>
          <rPr>
            <sz val="9"/>
            <color indexed="81"/>
            <rFont val="Segoe UI"/>
            <family val="2"/>
          </rPr>
          <t xml:space="preserve">Sofern eine Eintragung erfolgt, bitte benennen. Hier auch Sonderzahlunegn erfassen, auf die keine SV Beiträge erhoben werden.
</t>
        </r>
      </text>
    </comment>
  </commentList>
</comments>
</file>

<file path=xl/comments7.xml><?xml version="1.0" encoding="utf-8"?>
<comments xmlns="http://schemas.openxmlformats.org/spreadsheetml/2006/main">
  <authors>
    <author>Zschoch, Karin</author>
    <author>Fründt, Felix</author>
  </authors>
  <commentList>
    <comment ref="F7" authorId="0" shapeId="0">
      <text>
        <r>
          <rPr>
            <sz val="9"/>
            <color indexed="81"/>
            <rFont val="Segoe UI"/>
            <family val="2"/>
          </rPr>
          <t xml:space="preserve">erster Monat des Ausbildungsjahres laut Ausbildungsvertrag
</t>
        </r>
      </text>
    </comment>
    <comment ref="K7" authorId="0" shapeId="0">
      <text>
        <r>
          <rPr>
            <sz val="9"/>
            <color indexed="81"/>
            <rFont val="Segoe UI"/>
            <family val="2"/>
          </rPr>
          <t xml:space="preserve">letzter Monat des Ausbildungsjahres laut Ausbildungsvertrag
</t>
        </r>
      </text>
    </comment>
    <comment ref="V16" authorId="0" shapeId="0">
      <text>
        <r>
          <rPr>
            <b/>
            <sz val="9"/>
            <color indexed="81"/>
            <rFont val="Segoe UI"/>
            <family val="2"/>
          </rPr>
          <t>Zschoch, Karin:</t>
        </r>
        <r>
          <rPr>
            <sz val="9"/>
            <color indexed="81"/>
            <rFont val="Segoe UI"/>
            <family val="2"/>
          </rPr>
          <t xml:space="preserve">
wird noch ausgeblendet</t>
        </r>
      </text>
    </comment>
    <comment ref="J20" authorId="1" shapeId="0">
      <text>
        <r>
          <rPr>
            <sz val="9"/>
            <color indexed="81"/>
            <rFont val="Segoe UI"/>
            <family val="2"/>
          </rPr>
          <t xml:space="preserve">Sofern eine Eintragung erfolgt, bitte benennen. Hier auch Sonderzahlunegn erfassen, auf die keine SV Beiträge erhoben werden.
</t>
        </r>
      </text>
    </comment>
  </commentList>
</comments>
</file>

<file path=xl/comments8.xml><?xml version="1.0" encoding="utf-8"?>
<comments xmlns="http://schemas.openxmlformats.org/spreadsheetml/2006/main">
  <authors>
    <author>Zschoch, Karin</author>
    <author>Fründt, Felix</author>
  </authors>
  <commentList>
    <comment ref="F7" authorId="0" shapeId="0">
      <text>
        <r>
          <rPr>
            <sz val="9"/>
            <color indexed="81"/>
            <rFont val="Segoe UI"/>
            <family val="2"/>
          </rPr>
          <t xml:space="preserve">erster Monat des Ausbildungsjahres laut Ausbildungsvertrag
</t>
        </r>
      </text>
    </comment>
    <comment ref="K7" authorId="0" shapeId="0">
      <text>
        <r>
          <rPr>
            <sz val="9"/>
            <color indexed="81"/>
            <rFont val="Segoe UI"/>
            <family val="2"/>
          </rPr>
          <t xml:space="preserve">letzter Monat des Ausbildungsjahres laut Ausbildungsvertrag
</t>
        </r>
      </text>
    </comment>
    <comment ref="V16" authorId="0" shapeId="0">
      <text>
        <r>
          <rPr>
            <b/>
            <sz val="9"/>
            <color indexed="81"/>
            <rFont val="Segoe UI"/>
            <family val="2"/>
          </rPr>
          <t>Zschoch, Karin:</t>
        </r>
        <r>
          <rPr>
            <sz val="9"/>
            <color indexed="81"/>
            <rFont val="Segoe UI"/>
            <family val="2"/>
          </rPr>
          <t xml:space="preserve">
wird noch ausgeblendet</t>
        </r>
      </text>
    </comment>
    <comment ref="J20" authorId="1" shapeId="0">
      <text>
        <r>
          <rPr>
            <sz val="9"/>
            <color indexed="81"/>
            <rFont val="Segoe UI"/>
            <family val="2"/>
          </rPr>
          <t xml:space="preserve">Sofern eine Eintragung erfolgt, bitte benennen. Hier auch Sonderzahlunegn erfassen, auf die keine SV Beiträge erhoben werden.
</t>
        </r>
      </text>
    </comment>
  </commentList>
</comments>
</file>

<file path=xl/comments9.xml><?xml version="1.0" encoding="utf-8"?>
<comments xmlns="http://schemas.openxmlformats.org/spreadsheetml/2006/main">
  <authors>
    <author>Zschoch, Karin</author>
    <author>Fründt, Felix</author>
  </authors>
  <commentList>
    <comment ref="F7" authorId="0" shapeId="0">
      <text>
        <r>
          <rPr>
            <sz val="9"/>
            <color indexed="81"/>
            <rFont val="Segoe UI"/>
            <family val="2"/>
          </rPr>
          <t xml:space="preserve">erster Monat des Ausbildungsjahres laut Ausbildungsvertrag
</t>
        </r>
      </text>
    </comment>
    <comment ref="K7" authorId="0" shapeId="0">
      <text>
        <r>
          <rPr>
            <sz val="9"/>
            <color indexed="81"/>
            <rFont val="Segoe UI"/>
            <family val="2"/>
          </rPr>
          <t xml:space="preserve">letzter Monat des Ausbildungsjahres laut Ausbildungsvertrag
</t>
        </r>
      </text>
    </comment>
    <comment ref="V16" authorId="0" shapeId="0">
      <text>
        <r>
          <rPr>
            <b/>
            <sz val="9"/>
            <color indexed="81"/>
            <rFont val="Segoe UI"/>
            <family val="2"/>
          </rPr>
          <t>Zschoch, Karin:</t>
        </r>
        <r>
          <rPr>
            <sz val="9"/>
            <color indexed="81"/>
            <rFont val="Segoe UI"/>
            <family val="2"/>
          </rPr>
          <t xml:space="preserve">
wird noch ausgeblendet</t>
        </r>
      </text>
    </comment>
    <comment ref="J20" authorId="1" shapeId="0">
      <text>
        <r>
          <rPr>
            <sz val="9"/>
            <color indexed="81"/>
            <rFont val="Segoe UI"/>
            <family val="2"/>
          </rPr>
          <t xml:space="preserve">Sofern eine Eintragung erfolgt, bitte benennen. Hier auch Sonderzahlunegn erfassen, auf die keine SV Beiträge erhoben werden.
</t>
        </r>
      </text>
    </comment>
  </commentList>
</comments>
</file>

<file path=xl/sharedStrings.xml><?xml version="1.0" encoding="utf-8"?>
<sst xmlns="http://schemas.openxmlformats.org/spreadsheetml/2006/main" count="2735" uniqueCount="126">
  <si>
    <t>Monat</t>
  </si>
  <si>
    <t xml:space="preserve">AG-Anteil </t>
  </si>
  <si>
    <t>Jahr</t>
  </si>
  <si>
    <t>Juli</t>
  </si>
  <si>
    <t>August</t>
  </si>
  <si>
    <t>September</t>
  </si>
  <si>
    <t>Gefahrenklasse</t>
  </si>
  <si>
    <t>Ausgleichs.-umlage</t>
  </si>
  <si>
    <t>BG Jahresbeitrag</t>
  </si>
  <si>
    <t>Beitragsfuß/ Beitragssatz</t>
  </si>
  <si>
    <t>Antrag vom:</t>
  </si>
  <si>
    <t>Änderungsantrag vom:</t>
  </si>
  <si>
    <t>Verwendungsnachweis vom:</t>
  </si>
  <si>
    <t>[bitte auswählen]</t>
  </si>
  <si>
    <t>im LAGuS ausgefüllt zu Prüfungszwecken</t>
  </si>
  <si>
    <t>Hebesatz</t>
  </si>
  <si>
    <t>UV Jahresbeitrag</t>
  </si>
  <si>
    <t>UV Brutto in €</t>
  </si>
  <si>
    <t>AG-Brutto inkl. BG in €:</t>
  </si>
  <si>
    <t>2. Ausbildungsjahr</t>
  </si>
  <si>
    <t>Ausbildungsjahrgang:</t>
  </si>
  <si>
    <t>Ausbildungsjahr:</t>
  </si>
  <si>
    <t>1. Ausbildungsjahr</t>
  </si>
  <si>
    <t xml:space="preserve">AG-Brutto gesamt </t>
  </si>
  <si>
    <t>Azubi BG Brutto in €</t>
  </si>
  <si>
    <r>
      <t xml:space="preserve">Die Angaben zur Unfallkasse (UV) sind </t>
    </r>
    <r>
      <rPr>
        <u/>
        <sz val="10"/>
        <color indexed="8"/>
        <rFont val="Arial"/>
        <family val="2"/>
      </rPr>
      <t>nur</t>
    </r>
    <r>
      <rPr>
        <sz val="10"/>
        <color indexed="8"/>
        <rFont val="Arial"/>
        <family val="2"/>
      </rPr>
      <t xml:space="preserve"> bei Beschäftigungen auf Landes- oder Kommunalebene relevant.</t>
    </r>
  </si>
  <si>
    <t>Träger der Kindertageseinrichtung:</t>
  </si>
  <si>
    <t>Anschrift:</t>
  </si>
  <si>
    <t>Straße/Nr.:</t>
  </si>
  <si>
    <t>Ansprechpartner*in:</t>
  </si>
  <si>
    <t>Name, Vorname:</t>
  </si>
  <si>
    <t>Telefon:</t>
  </si>
  <si>
    <t>E-Mail:</t>
  </si>
  <si>
    <t>Bankverbindung:</t>
  </si>
  <si>
    <t>Kontoinhaber:</t>
  </si>
  <si>
    <t>IBAN:</t>
  </si>
  <si>
    <t>Name Geldinstitut:</t>
  </si>
  <si>
    <t>Kassenzeichen:</t>
  </si>
  <si>
    <t>in Höhe von</t>
  </si>
  <si>
    <r>
      <t xml:space="preserve">Erklärung </t>
    </r>
    <r>
      <rPr>
        <sz val="9"/>
        <color theme="1"/>
        <rFont val="Arial"/>
        <family val="2"/>
      </rPr>
      <t xml:space="preserve">(Bitte Zutreffendes ankreuzen!) </t>
    </r>
  </si>
  <si>
    <t>Die Richtigkeit der Angaben wird bestätigt.</t>
  </si>
  <si>
    <t xml:space="preserve">Zeitraum nicht Bestandteil der Vereinbarungen über Leistung, Entgelt und </t>
  </si>
  <si>
    <t>Unterschrift</t>
  </si>
  <si>
    <t>Ort, Datum</t>
  </si>
  <si>
    <t>Name in Blockschrift</t>
  </si>
  <si>
    <t>Stempel</t>
  </si>
  <si>
    <t>Name der Einrichtung</t>
  </si>
  <si>
    <t>Auszubildende / Auszubildender</t>
  </si>
  <si>
    <t>Ausbildungsjahrgang (Jahr des Beginns der Ausbildung)</t>
  </si>
  <si>
    <t>Ausbildungsjahr (1.oder 2.)</t>
  </si>
  <si>
    <t>Prozentsatz Ausbildungsvergütung ohne AG Anteile gemessen an Ausbildungsvergütung TVAöD Pflege im Jahresdurchschnitt</t>
  </si>
  <si>
    <t>Begründung, falls der Prozentsatz von 90% unterschritten wurde</t>
  </si>
  <si>
    <t>Träger der Einrichtung</t>
  </si>
  <si>
    <t>Ort der Einrichtung:</t>
  </si>
  <si>
    <t>Name der Einrichtung:</t>
  </si>
  <si>
    <r>
      <rPr>
        <b/>
        <sz val="11"/>
        <color theme="1"/>
        <rFont val="Arial"/>
        <family val="2"/>
      </rPr>
      <t xml:space="preserve">Träger der Einrichtung: </t>
    </r>
    <r>
      <rPr>
        <sz val="11"/>
        <color theme="1"/>
        <rFont val="Arial"/>
        <family val="2"/>
      </rPr>
      <t/>
    </r>
  </si>
  <si>
    <t xml:space="preserve">Abrechnung der Ausgleichsbeträge nach § 26b KiföG M-V
 zur Finanzierung der Ausgaben der Ausbildungsvergütung
 nach § 14 Abs. 7 Sätze 2 bis 4 KiföG M-V </t>
  </si>
  <si>
    <t>Landkreis Rostock</t>
  </si>
  <si>
    <t>Landkreis Nordwestmecklenburg</t>
  </si>
  <si>
    <t>örtlichen Träger der öffentlichen Jugendhilfe</t>
  </si>
  <si>
    <t>Universitäts- und Hansestadt Rostock</t>
  </si>
  <si>
    <t>Landeshauptstadt Schwerin</t>
  </si>
  <si>
    <t>Landkreis Ludwigslust-Parchim</t>
  </si>
  <si>
    <t>Landkreis Mecklenburgische Seenplatte</t>
  </si>
  <si>
    <t>Landkreis Vorpommern-Greifswald</t>
  </si>
  <si>
    <t>Landkreis Vorpommern-Rügen</t>
  </si>
  <si>
    <t>An den</t>
  </si>
  <si>
    <t>für das Ausbildungsjahr</t>
  </si>
  <si>
    <t>(Bitte Zutreffendes ankreuzen)</t>
  </si>
  <si>
    <t xml:space="preserve">Abrechnung der Ausgleichsbeträge nach § 26b KiföG M-V
 zur Finanzierung der Ausgaben der Ausbildungsvergütung
 nach § 14 Abs. 7 Sätze 2 bis 4 und Abs. 8 KiföG M-V </t>
  </si>
  <si>
    <t>Qualitätsentwicklung nach § 24 Abs. 1 und 3 KiföG M-V.</t>
  </si>
  <si>
    <t>monatliche Ausbildungsvergütung nach TVAöD-Pflege:</t>
  </si>
  <si>
    <t>monatliche Ausbildungsvergütung laut Ausbildungsvertrag:</t>
  </si>
  <si>
    <r>
      <t>Name</t>
    </r>
    <r>
      <rPr>
        <u/>
        <sz val="10"/>
        <rFont val="Arial"/>
        <family val="2"/>
      </rPr>
      <t xml:space="preserve"> der/des Auszubildenden:</t>
    </r>
  </si>
  <si>
    <r>
      <t>Prozentsatz d</t>
    </r>
    <r>
      <rPr>
        <sz val="10.5"/>
        <rFont val="Arial"/>
        <family val="2"/>
      </rPr>
      <t>er monatlichen</t>
    </r>
    <r>
      <rPr>
        <sz val="10.5"/>
        <color theme="1"/>
        <rFont val="Arial"/>
        <family val="2"/>
      </rPr>
      <t xml:space="preserve"> Ausbildungsvergütung ohne AG Anteile gemessen an Ausbildungsvergütung TVAöD Pflege </t>
    </r>
  </si>
  <si>
    <t>Prozentsatz Ausbildungsvergütung ohne AG Anteile gemessen an TVAöD-Pflege:</t>
  </si>
  <si>
    <t>ja</t>
  </si>
  <si>
    <t>nein</t>
  </si>
  <si>
    <r>
      <t xml:space="preserve">Die Angaben zur Berufsgenossenschaft (BG) sind bei Beschäftigungen relevant, die </t>
    </r>
    <r>
      <rPr>
        <u/>
        <sz val="10"/>
        <color indexed="8"/>
        <rFont val="Arial"/>
        <family val="2"/>
      </rPr>
      <t>nicht</t>
    </r>
    <r>
      <rPr>
        <sz val="10"/>
        <color indexed="8"/>
        <rFont val="Arial"/>
        <family val="2"/>
      </rPr>
      <t xml:space="preserve"> auf Landes-oder Kommunalebene bestehen.</t>
    </r>
  </si>
  <si>
    <t>Erstattungs-ausschluss</t>
  </si>
  <si>
    <t xml:space="preserve">beantragter jährlicher Ausgleichsbetrag für die ENZ Ausbildungsvergütung </t>
  </si>
  <si>
    <t xml:space="preserve">monatliches Azubi-Brutto         ohne Sonder-zahlungen 
</t>
  </si>
  <si>
    <t xml:space="preserve">Jahres-sonderzahlung </t>
  </si>
  <si>
    <t xml:space="preserve">VwL </t>
  </si>
  <si>
    <t xml:space="preserve">Azubi-Netto (Auszahlungs-betrag) </t>
  </si>
  <si>
    <t xml:space="preserve">SV-Beiträge (KV ,RV, AV, PV) gesamt </t>
  </si>
  <si>
    <t xml:space="preserve">Umlagen U1/ U2/ InsO </t>
  </si>
  <si>
    <r>
      <t>sonstige gesetzliche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 xml:space="preserve">AG-Leistungen ………… </t>
    </r>
  </si>
  <si>
    <t xml:space="preserve">erhaltene Förderungen von Dritten (z.B. DRV Bund, BA) </t>
  </si>
  <si>
    <t xml:space="preserve">erhaltene      Erstattungen aus U1 oder U2 Umlagen 
</t>
  </si>
  <si>
    <t xml:space="preserve"> beantragtes berück-sichtigungs-fähiges          AG-Brutto </t>
  </si>
  <si>
    <t xml:space="preserve">anerkanntes AG-Brutto </t>
  </si>
  <si>
    <t>Summe der beantragten jährlichen Ausgleichsbeträge für die ENZ Ausbildungsvergütung:</t>
  </si>
  <si>
    <t>Beantragter jährlicher Ausgleichsbetrag für die ENZ Ausbildungsvergütung:</t>
  </si>
  <si>
    <t xml:space="preserve">Lfd. Nummer </t>
  </si>
  <si>
    <t>Die Ausbildungsverträge sind in der Anlage beigefügt.</t>
  </si>
  <si>
    <t xml:space="preserve">Den Ausbildungsvergütungen liegen Ausbildungsverträge zugrunde. </t>
  </si>
  <si>
    <t>Durch öTdöJ anerkannter jährlicher Ausgleichsbetrag für die ENZ Ausbildungsvergütung:</t>
  </si>
  <si>
    <t>Ausbildungsjahr</t>
  </si>
  <si>
    <t>Ausbildungsjahrgang 
(Jahr des Beginns der Ausbildung)</t>
  </si>
  <si>
    <t>Abrechnung zum Ausgleichsbetrag für die ENZ Ausbildungsvergütung (§ 26b Abs. 1 i. V. m. § 14 Abs. 7 Sätze 2 - 4 und Abs. 8  KiföG M-V)</t>
  </si>
  <si>
    <t xml:space="preserve">Abrechnung der Ausgleichsbeträge nach § 26b KiföG M-V zur Finanzierung der Ausgaben der Ausbildungsvergütung nach § 14 Abs. 7 Sätze 2 bis 4 und Abs. 8 KiföG M-V </t>
  </si>
  <si>
    <t xml:space="preserve">Gesamt      Azubi-Brutto </t>
  </si>
  <si>
    <t>Summe des durch den öTdöJ anerkannten jährlichen Ausgleichsbetrages für die ENZ Ausbildungsvergütung (Nr. 1-10):</t>
  </si>
  <si>
    <t xml:space="preserve">Die gewährte monatliche Ausbildungsvergütung liegt unter 80 Prozent der vergleichbaren Ausbildungsvergütung nach dem TVAöD-Pflege. Eine Erstattung durch das Land ist ausgeschlossen. </t>
  </si>
  <si>
    <t>Die gewährte monatliche Ausbildungsvergütung liegt unter 90 Prozent der vergleichbaren Ausbildungsvergütung nach dem TVAöD-Pflege. Bitte begründen Sie die Abweichung auf dem Tabellenblatt "Abrechnung Tabelle 1-10".</t>
  </si>
  <si>
    <r>
      <t>Die o.</t>
    </r>
    <r>
      <rPr>
        <sz val="10"/>
        <rFont val="Arial"/>
        <family val="2"/>
      </rPr>
      <t xml:space="preserve"> g. monatlich</t>
    </r>
    <r>
      <rPr>
        <sz val="10"/>
        <color theme="1"/>
        <rFont val="Arial"/>
        <family val="2"/>
      </rPr>
      <t>e Ausbildungsvergütung stimmt mit dem eingereichten Ausbildungsvertrag überein.</t>
    </r>
  </si>
  <si>
    <t>Bemerkung bei Abweichung vom Antrag</t>
  </si>
  <si>
    <t>AG-Brutto inkl. UV in €:</t>
  </si>
  <si>
    <t>Hinweise: Vom Antragsteller auszufüllen sind nur die gelb unterlegten Felder. In der Tabelle sind die tatsächlichen Personalausgaben einzugeben.Vom öTdöJ werden die grün unterlegten Felder ausgefüllt.</t>
  </si>
  <si>
    <r>
      <t>Die in der Abrechnung ausgewiesenen Ausgleichsbeträge sind</t>
    </r>
    <r>
      <rPr>
        <sz val="11"/>
        <rFont val="Arial"/>
        <family val="2"/>
      </rPr>
      <t xml:space="preserve"> für denselben </t>
    </r>
  </si>
  <si>
    <t>Die Auszubildenden, für die Ausgleichsbeträge abgerechnet werden, sind nicht auf den</t>
  </si>
  <si>
    <r>
      <t>Stellenanteil einer Fachkraft angerec</t>
    </r>
    <r>
      <rPr>
        <sz val="11"/>
        <rFont val="Arial"/>
        <family val="2"/>
      </rPr>
      <t>hnet worden.</t>
    </r>
  </si>
  <si>
    <r>
      <t>Der Träger unterliegt den Regelungen des folgenden T</t>
    </r>
    <r>
      <rPr>
        <sz val="11"/>
        <rFont val="Arial"/>
        <family val="2"/>
      </rPr>
      <t>arifvertrages (Betriebsvereinbarung etc.)</t>
    </r>
  </si>
  <si>
    <t>Ergebnis öTdöJ</t>
  </si>
  <si>
    <t>des Jahres</t>
  </si>
  <si>
    <t xml:space="preserve">vom </t>
  </si>
  <si>
    <t xml:space="preserve">bis  </t>
  </si>
  <si>
    <t xml:space="preserve">durch öTdöJ anerkannter  jährlicher Ausgleichsbetrag für die ENZ Ausbildungsvergütung </t>
  </si>
  <si>
    <t>Die gewährte monatliche Ausbildungsvergütung liegt unter 90 Prozent der vergleichbaren Ausbildungsvergütung nach dem TVAöD-Pflege. Bitte begründen Sie die Abweichung auf dem Tabellenblatt "Abrechnung Tabelle 11-20".</t>
  </si>
  <si>
    <t>Die gewährte monatliche Ausbildungsvergütung liegt unter 90 Prozent der vergleichbaren Ausbildungsvergütung nach dem TVAöD-Pflege. Bitte begründen Sie die Abweichung auf dem Tabellenblatt "Abrechnung Tabelle 21-30".</t>
  </si>
  <si>
    <t>PLZ/ Ort:</t>
  </si>
  <si>
    <t>Die monatliche Ausbildungsvergütung entspricht 90% der Ausbildungsvergütung nach TVAöD-Pflege.</t>
  </si>
  <si>
    <t>Summe des durch den öTdöJ anerkannten jährlichen Ausgleichsbetrages für die ENZ Ausbildungsvergütung (Nr. 11-20):</t>
  </si>
  <si>
    <t>Summe des durch den öTdöJ anerkannten jährlichen Ausgleichsbetrages für die ENZ Ausbildungsvergütung (Nr. 21-30):</t>
  </si>
  <si>
    <t>Summe des durch den öTdöJ anerkannten jährlichen Ausgleichsbetrages für die ENZ Ausbildungsvergütung (Nr. 31-40):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</si>
</sst>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\ _€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u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indexed="81"/>
      <name val="Segoe UI"/>
      <family val="2"/>
    </font>
    <font>
      <b/>
      <sz val="13"/>
      <color indexed="8"/>
      <name val="Arial"/>
      <family val="2"/>
    </font>
    <font>
      <sz val="13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  <font>
      <sz val="10.5"/>
      <color theme="1"/>
      <name val="Arial"/>
      <family val="2"/>
    </font>
    <font>
      <sz val="10.5"/>
      <name val="Arial"/>
      <family val="2"/>
    </font>
    <font>
      <b/>
      <sz val="10.5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rgb="FFFF0000"/>
      <name val="Arial"/>
      <family val="2"/>
    </font>
    <font>
      <sz val="11"/>
      <name val="Arial"/>
      <family val="2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b/>
      <sz val="10"/>
      <color theme="1"/>
      <name val="Arial"/>
      <family val="2"/>
    </font>
    <font>
      <sz val="10.5"/>
      <color rgb="FFFF0000"/>
      <name val="Arial"/>
      <family val="2"/>
    </font>
    <font>
      <sz val="11"/>
      <color rgb="FFFF33CC"/>
      <name val="Calibri"/>
      <family val="2"/>
      <scheme val="minor"/>
    </font>
    <font>
      <sz val="11"/>
      <color rgb="FF0070C0"/>
      <name val="Calibri"/>
      <family val="2"/>
      <scheme val="minor"/>
    </font>
    <font>
      <sz val="8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Segoe UI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52">
    <xf numFmtId="0" fontId="0" fillId="0" borderId="0" xfId="0"/>
    <xf numFmtId="0" fontId="0" fillId="0" borderId="0" xfId="0" applyFill="1" applyProtection="1"/>
    <xf numFmtId="0" fontId="0" fillId="0" borderId="0" xfId="0" applyProtection="1"/>
    <xf numFmtId="0" fontId="6" fillId="0" borderId="0" xfId="0" applyFont="1" applyProtection="1"/>
    <xf numFmtId="0" fontId="2" fillId="0" borderId="0" xfId="0" applyFont="1" applyAlignment="1" applyProtection="1">
      <alignment horizontal="center"/>
    </xf>
    <xf numFmtId="4" fontId="1" fillId="0" borderId="1" xfId="1" applyNumberFormat="1" applyFont="1" applyBorder="1" applyAlignment="1" applyProtection="1">
      <alignment horizontal="center" vertical="center" wrapText="1"/>
    </xf>
    <xf numFmtId="0" fontId="7" fillId="0" borderId="0" xfId="0" applyFont="1" applyProtection="1"/>
    <xf numFmtId="0" fontId="3" fillId="0" borderId="0" xfId="0" applyFont="1" applyProtection="1"/>
    <xf numFmtId="0" fontId="4" fillId="0" borderId="0" xfId="0" applyFont="1" applyFill="1" applyBorder="1" applyAlignment="1" applyProtection="1"/>
    <xf numFmtId="4" fontId="9" fillId="0" borderId="0" xfId="1" applyNumberFormat="1" applyFont="1" applyFill="1" applyBorder="1" applyAlignment="1" applyProtection="1">
      <alignment horizontal="center" wrapText="1"/>
      <protection hidden="1"/>
    </xf>
    <xf numFmtId="0" fontId="10" fillId="0" borderId="1" xfId="0" applyFont="1" applyBorder="1" applyAlignment="1" applyProtection="1">
      <alignment horizont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Protection="1"/>
    <xf numFmtId="0" fontId="8" fillId="0" borderId="0" xfId="0" applyFont="1" applyProtection="1"/>
    <xf numFmtId="0" fontId="12" fillId="0" borderId="0" xfId="0" applyFont="1" applyAlignment="1" applyProtection="1"/>
    <xf numFmtId="0" fontId="12" fillId="0" borderId="0" xfId="0" applyFont="1" applyProtection="1">
      <protection hidden="1"/>
    </xf>
    <xf numFmtId="4" fontId="5" fillId="5" borderId="1" xfId="0" applyNumberFormat="1" applyFont="1" applyFill="1" applyBorder="1" applyAlignment="1" applyProtection="1">
      <alignment horizontal="center" vertical="center"/>
      <protection locked="0"/>
    </xf>
    <xf numFmtId="2" fontId="10" fillId="0" borderId="0" xfId="0" applyNumberFormat="1" applyFont="1" applyFill="1" applyBorder="1" applyAlignment="1" applyProtection="1">
      <alignment horizontal="center" vertical="center"/>
      <protection hidden="1"/>
    </xf>
    <xf numFmtId="4" fontId="1" fillId="4" borderId="0" xfId="1" applyNumberFormat="1" applyFont="1" applyFill="1" applyBorder="1" applyAlignment="1" applyProtection="1">
      <alignment horizontal="center" vertical="center" wrapText="1"/>
      <protection hidden="1"/>
    </xf>
    <xf numFmtId="2" fontId="10" fillId="0" borderId="0" xfId="0" applyNumberFormat="1" applyFont="1" applyBorder="1" applyAlignment="1" applyProtection="1">
      <alignment horizontal="center" vertical="center"/>
      <protection hidden="1"/>
    </xf>
    <xf numFmtId="4" fontId="5" fillId="4" borderId="0" xfId="0" applyNumberFormat="1" applyFont="1" applyFill="1" applyBorder="1" applyAlignment="1" applyProtection="1">
      <alignment horizontal="center" vertical="center"/>
      <protection locked="0"/>
    </xf>
    <xf numFmtId="166" fontId="5" fillId="4" borderId="0" xfId="0" applyNumberFormat="1" applyFont="1" applyFill="1" applyBorder="1" applyAlignment="1" applyProtection="1">
      <alignment horizontal="center" vertical="center"/>
      <protection locked="0"/>
    </xf>
    <xf numFmtId="166" fontId="10" fillId="4" borderId="0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wrapText="1"/>
    </xf>
    <xf numFmtId="4" fontId="5" fillId="0" borderId="0" xfId="0" applyNumberFormat="1" applyFont="1" applyFill="1" applyBorder="1" applyAlignment="1" applyProtection="1">
      <alignment horizontal="center" vertical="center"/>
      <protection locked="0"/>
    </xf>
    <xf numFmtId="166" fontId="5" fillId="0" borderId="0" xfId="0" applyNumberFormat="1" applyFont="1" applyFill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wrapText="1"/>
    </xf>
    <xf numFmtId="166" fontId="11" fillId="4" borderId="0" xfId="0" applyNumberFormat="1" applyFont="1" applyFill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/>
    </xf>
    <xf numFmtId="4" fontId="5" fillId="3" borderId="1" xfId="0" applyNumberFormat="1" applyFont="1" applyFill="1" applyBorder="1" applyAlignment="1" applyProtection="1">
      <alignment horizontal="center" vertical="center"/>
      <protection locked="0"/>
    </xf>
    <xf numFmtId="4" fontId="10" fillId="3" borderId="1" xfId="0" applyNumberFormat="1" applyFont="1" applyFill="1" applyBorder="1" applyAlignment="1" applyProtection="1">
      <alignment horizontal="center" vertical="center"/>
      <protection locked="0"/>
    </xf>
    <xf numFmtId="4" fontId="10" fillId="0" borderId="1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 applyBorder="1" applyProtection="1"/>
    <xf numFmtId="0" fontId="8" fillId="0" borderId="0" xfId="0" applyFont="1" applyFill="1" applyBorder="1" applyProtection="1"/>
    <xf numFmtId="0" fontId="2" fillId="0" borderId="0" xfId="0" applyFont="1" applyFill="1" applyBorder="1" applyAlignment="1" applyProtection="1">
      <alignment horizontal="left"/>
    </xf>
    <xf numFmtId="0" fontId="12" fillId="0" borderId="0" xfId="0" applyFont="1" applyFill="1" applyBorder="1" applyProtection="1"/>
    <xf numFmtId="0" fontId="0" fillId="0" borderId="0" xfId="0" applyFill="1" applyBorder="1" applyProtection="1"/>
    <xf numFmtId="0" fontId="12" fillId="0" borderId="0" xfId="0" applyFont="1" applyAlignment="1" applyProtection="1">
      <alignment horizontal="center"/>
    </xf>
    <xf numFmtId="4" fontId="10" fillId="0" borderId="0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horizontal="center"/>
    </xf>
    <xf numFmtId="164" fontId="1" fillId="0" borderId="2" xfId="1" applyNumberFormat="1" applyFont="1" applyFill="1" applyBorder="1" applyAlignment="1" applyProtection="1">
      <alignment horizontal="center" vertical="center" wrapText="1"/>
      <protection hidden="1"/>
    </xf>
    <xf numFmtId="164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164" fontId="1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1" applyNumberFormat="1" applyFont="1" applyBorder="1" applyAlignment="1" applyProtection="1">
      <alignment horizontal="center" vertical="center" wrapText="1"/>
    </xf>
    <xf numFmtId="4" fontId="10" fillId="0" borderId="0" xfId="0" applyNumberFormat="1" applyFont="1" applyBorder="1" applyAlignment="1" applyProtection="1">
      <alignment horizontal="center" vertical="center"/>
      <protection hidden="1"/>
    </xf>
    <xf numFmtId="0" fontId="0" fillId="0" borderId="0" xfId="0" applyBorder="1" applyProtection="1"/>
    <xf numFmtId="0" fontId="16" fillId="0" borderId="0" xfId="0" applyFont="1" applyProtection="1"/>
    <xf numFmtId="0" fontId="12" fillId="0" borderId="0" xfId="0" applyFont="1"/>
    <xf numFmtId="0" fontId="18" fillId="0" borderId="0" xfId="0" applyFont="1" applyAlignment="1">
      <alignment horizontal="center" vertical="top" wrapText="1"/>
    </xf>
    <xf numFmtId="0" fontId="19" fillId="0" borderId="0" xfId="0" applyFont="1"/>
    <xf numFmtId="0" fontId="10" fillId="0" borderId="0" xfId="0" applyFont="1"/>
    <xf numFmtId="0" fontId="11" fillId="0" borderId="0" xfId="0" applyFont="1" applyAlignment="1">
      <alignment horizontal="right"/>
    </xf>
    <xf numFmtId="0" fontId="11" fillId="0" borderId="0" xfId="0" applyFont="1"/>
    <xf numFmtId="0" fontId="12" fillId="0" borderId="0" xfId="0" applyFont="1" applyAlignment="1">
      <alignment horizontal="left" vertical="center"/>
    </xf>
    <xf numFmtId="0" fontId="12" fillId="0" borderId="0" xfId="0" applyFont="1" applyFill="1"/>
    <xf numFmtId="0" fontId="12" fillId="0" borderId="0" xfId="0" applyFont="1" applyFill="1" applyBorder="1"/>
    <xf numFmtId="0" fontId="12" fillId="0" borderId="0" xfId="0" applyFont="1" applyBorder="1"/>
    <xf numFmtId="0" fontId="12" fillId="0" borderId="0" xfId="0" applyFont="1" applyFill="1" applyBorder="1" applyAlignment="1">
      <alignment horizontal="center"/>
    </xf>
    <xf numFmtId="49" fontId="12" fillId="5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12" fillId="0" borderId="0" xfId="0" applyFont="1" applyAlignment="1" applyProtection="1">
      <alignment wrapText="1"/>
    </xf>
    <xf numFmtId="0" fontId="12" fillId="0" borderId="0" xfId="0" applyFont="1" applyBorder="1" applyAlignment="1" applyProtection="1">
      <alignment horizontal="center" wrapText="1"/>
    </xf>
    <xf numFmtId="0" fontId="12" fillId="0" borderId="0" xfId="0" applyFont="1" applyAlignment="1" applyProtection="1">
      <alignment horizontal="center" wrapText="1"/>
    </xf>
    <xf numFmtId="0" fontId="17" fillId="0" borderId="0" xfId="0" applyFont="1" applyAlignment="1" applyProtection="1">
      <alignment wrapText="1"/>
    </xf>
    <xf numFmtId="165" fontId="1" fillId="3" borderId="1" xfId="1" applyNumberFormat="1" applyFont="1" applyFill="1" applyBorder="1" applyAlignment="1" applyProtection="1">
      <alignment horizontal="center" vertical="center" wrapText="1"/>
      <protection locked="0"/>
    </xf>
    <xf numFmtId="164" fontId="1" fillId="3" borderId="2" xfId="1" applyNumberFormat="1" applyFont="1" applyFill="1" applyBorder="1" applyAlignment="1" applyProtection="1">
      <alignment horizontal="center" vertical="center" wrapText="1"/>
      <protection locked="0"/>
    </xf>
    <xf numFmtId="14" fontId="4" fillId="3" borderId="1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/>
    </xf>
    <xf numFmtId="0" fontId="19" fillId="0" borderId="0" xfId="0" applyFont="1" applyAlignment="1" applyProtection="1">
      <alignment vertical="center" wrapText="1"/>
    </xf>
    <xf numFmtId="0" fontId="20" fillId="0" borderId="1" xfId="0" applyFont="1" applyBorder="1" applyAlignment="1" applyProtection="1">
      <alignment vertical="center" wrapText="1"/>
    </xf>
    <xf numFmtId="0" fontId="20" fillId="0" borderId="1" xfId="0" applyFont="1" applyFill="1" applyBorder="1" applyAlignment="1" applyProtection="1">
      <alignment vertical="center" wrapText="1"/>
    </xf>
    <xf numFmtId="49" fontId="20" fillId="0" borderId="1" xfId="0" applyNumberFormat="1" applyFont="1" applyFill="1" applyBorder="1" applyAlignment="1" applyProtection="1">
      <alignment wrapText="1"/>
    </xf>
    <xf numFmtId="49" fontId="20" fillId="0" borderId="1" xfId="0" applyNumberFormat="1" applyFont="1" applyFill="1" applyBorder="1" applyAlignment="1" applyProtection="1">
      <alignment vertical="top" wrapText="1"/>
    </xf>
    <xf numFmtId="49" fontId="20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wrapText="1"/>
    </xf>
    <xf numFmtId="164" fontId="22" fillId="0" borderId="1" xfId="0" applyNumberFormat="1" applyFont="1" applyBorder="1" applyAlignment="1" applyProtection="1">
      <alignment wrapText="1"/>
    </xf>
    <xf numFmtId="0" fontId="20" fillId="0" borderId="1" xfId="0" applyNumberFormat="1" applyFont="1" applyFill="1" applyBorder="1" applyAlignment="1" applyProtection="1">
      <alignment horizontal="center" vertical="center" wrapText="1"/>
    </xf>
    <xf numFmtId="0" fontId="21" fillId="0" borderId="1" xfId="0" applyNumberFormat="1" applyFont="1" applyFill="1" applyBorder="1" applyAlignment="1" applyProtection="1">
      <alignment horizontal="center" vertical="center" wrapText="1"/>
    </xf>
    <xf numFmtId="10" fontId="20" fillId="0" borderId="1" xfId="0" applyNumberFormat="1" applyFont="1" applyFill="1" applyBorder="1" applyAlignment="1" applyProtection="1">
      <alignment horizontal="center" vertical="center" wrapText="1"/>
    </xf>
    <xf numFmtId="164" fontId="20" fillId="0" borderId="1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Border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11" fillId="0" borderId="0" xfId="0" applyFont="1" applyFill="1" applyBorder="1" applyAlignment="1">
      <alignment horizontal="left"/>
    </xf>
    <xf numFmtId="0" fontId="12" fillId="0" borderId="9" xfId="0" applyFont="1" applyFill="1" applyBorder="1" applyAlignment="1" applyProtection="1">
      <alignment horizontal="left" vertical="top"/>
      <protection locked="0"/>
    </xf>
    <xf numFmtId="0" fontId="12" fillId="0" borderId="10" xfId="0" applyFont="1" applyFill="1" applyBorder="1" applyAlignment="1" applyProtection="1">
      <alignment horizontal="left" vertical="top"/>
      <protection locked="0"/>
    </xf>
    <xf numFmtId="0" fontId="12" fillId="0" borderId="0" xfId="0" applyFont="1" applyFill="1" applyBorder="1" applyAlignment="1">
      <alignment horizontal="left" vertical="top"/>
    </xf>
    <xf numFmtId="49" fontId="12" fillId="0" borderId="0" xfId="0" applyNumberFormat="1" applyFont="1" applyFill="1" applyBorder="1" applyAlignment="1" applyProtection="1">
      <alignment horizontal="center" vertical="center"/>
      <protection locked="0"/>
    </xf>
    <xf numFmtId="49" fontId="12" fillId="5" borderId="12" xfId="0" applyNumberFormat="1" applyFont="1" applyFill="1" applyBorder="1" applyAlignment="1" applyProtection="1">
      <alignment vertical="center"/>
      <protection locked="0"/>
    </xf>
    <xf numFmtId="49" fontId="12" fillId="0" borderId="0" xfId="0" applyNumberFormat="1" applyFont="1" applyFill="1" applyBorder="1" applyAlignment="1" applyProtection="1">
      <alignment vertical="center"/>
      <protection locked="0"/>
    </xf>
    <xf numFmtId="0" fontId="23" fillId="0" borderId="0" xfId="0" applyFont="1" applyProtection="1"/>
    <xf numFmtId="0" fontId="12" fillId="0" borderId="0" xfId="0" applyFont="1" applyFill="1" applyBorder="1" applyAlignment="1" applyProtection="1">
      <alignment vertical="center"/>
      <protection locked="0"/>
    </xf>
    <xf numFmtId="0" fontId="12" fillId="0" borderId="14" xfId="0" applyFont="1" applyBorder="1" applyAlignment="1"/>
    <xf numFmtId="0" fontId="12" fillId="0" borderId="0" xfId="0" applyFont="1" applyAlignment="1"/>
    <xf numFmtId="0" fontId="7" fillId="0" borderId="0" xfId="0" applyFont="1" applyBorder="1" applyAlignment="1" applyProtection="1">
      <alignment wrapText="1"/>
    </xf>
    <xf numFmtId="0" fontId="7" fillId="0" borderId="0" xfId="0" applyFont="1" applyBorder="1" applyAlignment="1" applyProtection="1">
      <alignment horizontal="left" wrapText="1"/>
    </xf>
    <xf numFmtId="0" fontId="7" fillId="0" borderId="0" xfId="0" applyFont="1" applyBorder="1" applyAlignment="1" applyProtection="1"/>
    <xf numFmtId="0" fontId="3" fillId="0" borderId="0" xfId="0" applyFont="1" applyBorder="1" applyAlignment="1" applyProtection="1">
      <alignment wrapText="1"/>
    </xf>
    <xf numFmtId="0" fontId="7" fillId="0" borderId="0" xfId="0" applyFont="1" applyBorder="1" applyAlignment="1" applyProtection="1">
      <alignment vertical="center" wrapText="1"/>
    </xf>
    <xf numFmtId="164" fontId="8" fillId="0" borderId="1" xfId="0" applyNumberFormat="1" applyFont="1" applyBorder="1" applyAlignment="1" applyProtection="1">
      <alignment horizontal="center" vertical="center" wrapText="1"/>
    </xf>
    <xf numFmtId="164" fontId="4" fillId="3" borderId="1" xfId="1" applyNumberFormat="1" applyFont="1" applyFill="1" applyBorder="1" applyAlignment="1" applyProtection="1">
      <alignment vertical="center" wrapText="1"/>
      <protection locked="0"/>
    </xf>
    <xf numFmtId="10" fontId="13" fillId="0" borderId="1" xfId="0" applyNumberFormat="1" applyFont="1" applyBorder="1" applyAlignment="1" applyProtection="1">
      <alignment vertical="center"/>
    </xf>
    <xf numFmtId="10" fontId="21" fillId="0" borderId="1" xfId="0" applyNumberFormat="1" applyFont="1" applyFill="1" applyBorder="1" applyAlignment="1" applyProtection="1">
      <alignment horizontal="center" vertical="center" wrapText="1"/>
    </xf>
    <xf numFmtId="0" fontId="0" fillId="6" borderId="1" xfId="0" applyFill="1" applyBorder="1" applyAlignment="1" applyProtection="1">
      <alignment vertical="center" wrapText="1"/>
    </xf>
    <xf numFmtId="0" fontId="7" fillId="0" borderId="0" xfId="0" applyFont="1" applyBorder="1" applyAlignment="1" applyProtection="1">
      <alignment horizontal="left" vertical="center" wrapText="1"/>
    </xf>
    <xf numFmtId="164" fontId="8" fillId="0" borderId="0" xfId="0" applyNumberFormat="1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left" vertical="center" wrapText="1" indent="1"/>
    </xf>
    <xf numFmtId="10" fontId="13" fillId="0" borderId="0" xfId="0" applyNumberFormat="1" applyFont="1" applyBorder="1" applyAlignment="1" applyProtection="1">
      <alignment vertical="center"/>
    </xf>
    <xf numFmtId="164" fontId="4" fillId="0" borderId="0" xfId="1" applyNumberFormat="1" applyFont="1" applyFill="1" applyBorder="1" applyAlignment="1" applyProtection="1">
      <alignment vertical="center" wrapText="1"/>
      <protection locked="0"/>
    </xf>
    <xf numFmtId="164" fontId="4" fillId="0" borderId="13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</xf>
    <xf numFmtId="0" fontId="0" fillId="0" borderId="0" xfId="0" applyFill="1" applyAlignment="1" applyProtection="1"/>
    <xf numFmtId="10" fontId="13" fillId="0" borderId="1" xfId="0" applyNumberFormat="1" applyFont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left" wrapText="1"/>
    </xf>
    <xf numFmtId="0" fontId="26" fillId="0" borderId="0" xfId="0" applyFont="1" applyFill="1" applyAlignment="1" applyProtection="1"/>
    <xf numFmtId="0" fontId="17" fillId="0" borderId="0" xfId="0" applyFont="1" applyAlignment="1" applyProtection="1">
      <alignment vertical="center"/>
    </xf>
    <xf numFmtId="0" fontId="4" fillId="0" borderId="0" xfId="0" applyFont="1" applyBorder="1" applyAlignment="1" applyProtection="1"/>
    <xf numFmtId="49" fontId="12" fillId="5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</xf>
    <xf numFmtId="0" fontId="20" fillId="0" borderId="1" xfId="0" applyFont="1" applyBorder="1" applyAlignment="1" applyProtection="1">
      <alignment horizontal="center" wrapText="1"/>
    </xf>
    <xf numFmtId="164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164" fontId="4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/>
    <xf numFmtId="0" fontId="7" fillId="0" borderId="13" xfId="0" applyFont="1" applyBorder="1" applyAlignment="1" applyProtection="1">
      <alignment horizontal="left" vertical="center" wrapText="1" indent="1"/>
    </xf>
    <xf numFmtId="49" fontId="12" fillId="5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vertical="center" wrapText="1"/>
    </xf>
    <xf numFmtId="49" fontId="29" fillId="5" borderId="1" xfId="0" applyNumberFormat="1" applyFont="1" applyFill="1" applyBorder="1" applyAlignment="1" applyProtection="1">
      <alignment horizontal="center" vertical="center" wrapText="1"/>
      <protection locked="0"/>
    </xf>
    <xf numFmtId="164" fontId="10" fillId="0" borderId="0" xfId="0" applyNumberFormat="1" applyFont="1" applyFill="1" applyBorder="1" applyProtection="1">
      <protection hidden="1"/>
    </xf>
    <xf numFmtId="0" fontId="30" fillId="0" borderId="0" xfId="0" applyFont="1" applyProtection="1"/>
    <xf numFmtId="0" fontId="20" fillId="0" borderId="1" xfId="0" applyFont="1" applyBorder="1" applyAlignment="1" applyProtection="1">
      <alignment horizontal="left" vertical="center" wrapText="1"/>
    </xf>
    <xf numFmtId="0" fontId="20" fillId="0" borderId="1" xfId="0" applyFont="1" applyFill="1" applyBorder="1" applyAlignment="1" applyProtection="1">
      <alignment horizontal="left" vertical="center" wrapText="1"/>
    </xf>
    <xf numFmtId="49" fontId="20" fillId="0" borderId="1" xfId="0" applyNumberFormat="1" applyFont="1" applyFill="1" applyBorder="1" applyAlignment="1" applyProtection="1">
      <alignment horizontal="left" vertical="center" wrapText="1"/>
    </xf>
    <xf numFmtId="0" fontId="26" fillId="0" borderId="0" xfId="0" applyFont="1" applyAlignment="1" applyProtection="1">
      <alignment wrapText="1"/>
    </xf>
    <xf numFmtId="0" fontId="31" fillId="0" borderId="0" xfId="0" applyFont="1" applyProtection="1"/>
    <xf numFmtId="0" fontId="33" fillId="6" borderId="1" xfId="0" applyFont="1" applyFill="1" applyBorder="1" applyAlignment="1" applyProtection="1">
      <alignment vertical="center" wrapText="1"/>
    </xf>
    <xf numFmtId="0" fontId="2" fillId="0" borderId="0" xfId="0" applyFont="1" applyAlignment="1" applyProtection="1">
      <alignment horizontal="right"/>
    </xf>
    <xf numFmtId="0" fontId="4" fillId="0" borderId="0" xfId="0" applyFont="1" applyProtection="1"/>
    <xf numFmtId="0" fontId="25" fillId="0" borderId="0" xfId="0" applyFont="1"/>
    <xf numFmtId="0" fontId="26" fillId="0" borderId="0" xfId="0" applyFont="1" applyProtection="1"/>
    <xf numFmtId="0" fontId="32" fillId="0" borderId="12" xfId="0" applyFont="1" applyBorder="1" applyAlignment="1" applyProtection="1">
      <alignment wrapText="1"/>
    </xf>
    <xf numFmtId="0" fontId="4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wrapText="1"/>
    </xf>
    <xf numFmtId="0" fontId="7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 indent="1"/>
    </xf>
    <xf numFmtId="0" fontId="4" fillId="0" borderId="0" xfId="0" applyFont="1" applyBorder="1" applyAlignment="1" applyProtection="1">
      <alignment horizontal="right"/>
    </xf>
    <xf numFmtId="0" fontId="0" fillId="6" borderId="1" xfId="0" applyFill="1" applyBorder="1" applyAlignment="1" applyProtection="1">
      <alignment vertical="center" wrapText="1"/>
      <protection locked="0"/>
    </xf>
    <xf numFmtId="164" fontId="10" fillId="6" borderId="1" xfId="0" applyNumberFormat="1" applyFont="1" applyFill="1" applyBorder="1" applyProtection="1">
      <protection locked="0"/>
    </xf>
    <xf numFmtId="0" fontId="10" fillId="6" borderId="1" xfId="0" applyFont="1" applyFill="1" applyBorder="1" applyProtection="1">
      <protection locked="0"/>
    </xf>
    <xf numFmtId="164" fontId="1" fillId="6" borderId="1" xfId="0" applyNumberFormat="1" applyFont="1" applyFill="1" applyBorder="1" applyProtection="1">
      <protection locked="0"/>
    </xf>
    <xf numFmtId="1" fontId="1" fillId="3" borderId="1" xfId="1" applyNumberFormat="1" applyFont="1" applyFill="1" applyBorder="1" applyAlignment="1" applyProtection="1">
      <alignment horizontal="center" vertical="center" wrapText="1"/>
      <protection locked="0"/>
    </xf>
    <xf numFmtId="164" fontId="10" fillId="6" borderId="1" xfId="0" applyNumberFormat="1" applyFont="1" applyFill="1" applyBorder="1" applyAlignment="1" applyProtection="1">
      <alignment vertical="center"/>
      <protection locked="0"/>
    </xf>
    <xf numFmtId="164" fontId="1" fillId="6" borderId="1" xfId="0" applyNumberFormat="1" applyFont="1" applyFill="1" applyBorder="1" applyAlignment="1" applyProtection="1">
      <alignment vertical="center"/>
      <protection locked="0"/>
    </xf>
    <xf numFmtId="164" fontId="10" fillId="6" borderId="1" xfId="0" applyNumberFormat="1" applyFont="1" applyFill="1" applyBorder="1" applyAlignment="1" applyProtection="1">
      <alignment horizontal="center" vertical="center"/>
      <protection locked="0"/>
    </xf>
    <xf numFmtId="164" fontId="1" fillId="6" borderId="1" xfId="0" applyNumberFormat="1" applyFont="1" applyFill="1" applyBorder="1" applyAlignment="1" applyProtection="1">
      <alignment horizontal="center" vertical="center"/>
      <protection locked="0"/>
    </xf>
    <xf numFmtId="164" fontId="10" fillId="6" borderId="1" xfId="0" applyNumberFormat="1" applyFont="1" applyFill="1" applyBorder="1" applyAlignment="1" applyProtection="1">
      <alignment horizontal="right" vertical="center"/>
      <protection locked="0"/>
    </xf>
    <xf numFmtId="164" fontId="1" fillId="6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Border="1" applyAlignment="1" applyProtection="1">
      <alignment wrapText="1"/>
    </xf>
    <xf numFmtId="0" fontId="7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 indent="1"/>
    </xf>
    <xf numFmtId="0" fontId="36" fillId="0" borderId="0" xfId="0" applyFont="1"/>
    <xf numFmtId="0" fontId="35" fillId="0" borderId="0" xfId="0" applyFont="1" applyAlignment="1">
      <alignment horizontal="left" vertical="top" wrapText="1"/>
    </xf>
    <xf numFmtId="0" fontId="36" fillId="0" borderId="0" xfId="0" applyFont="1" applyBorder="1"/>
    <xf numFmtId="0" fontId="7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 indent="1"/>
    </xf>
    <xf numFmtId="0" fontId="3" fillId="0" borderId="0" xfId="0" applyFont="1" applyBorder="1" applyAlignment="1" applyProtection="1">
      <alignment wrapText="1"/>
    </xf>
    <xf numFmtId="49" fontId="0" fillId="0" borderId="0" xfId="0" applyNumberFormat="1" applyProtection="1"/>
    <xf numFmtId="49" fontId="0" fillId="0" borderId="0" xfId="0" applyNumberFormat="1" applyFill="1" applyBorder="1" applyProtection="1"/>
    <xf numFmtId="0" fontId="2" fillId="0" borderId="9" xfId="0" applyNumberFormat="1" applyFont="1" applyFill="1" applyBorder="1" applyAlignment="1" applyProtection="1">
      <protection locked="0"/>
    </xf>
    <xf numFmtId="0" fontId="2" fillId="0" borderId="10" xfId="0" applyNumberFormat="1" applyFont="1" applyFill="1" applyBorder="1" applyAlignment="1" applyProtection="1">
      <protection locked="0"/>
    </xf>
    <xf numFmtId="49" fontId="13" fillId="0" borderId="2" xfId="0" applyNumberFormat="1" applyFont="1" applyFill="1" applyBorder="1" applyProtection="1"/>
    <xf numFmtId="0" fontId="3" fillId="0" borderId="0" xfId="0" applyFont="1" applyBorder="1" applyAlignment="1" applyProtection="1">
      <alignment wrapText="1"/>
    </xf>
    <xf numFmtId="0" fontId="7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 indent="1"/>
    </xf>
    <xf numFmtId="0" fontId="18" fillId="0" borderId="0" xfId="0" applyFont="1" applyAlignment="1">
      <alignment horizontal="center" vertical="top" wrapText="1"/>
    </xf>
    <xf numFmtId="0" fontId="12" fillId="0" borderId="2" xfId="0" applyFont="1" applyFill="1" applyBorder="1" applyAlignment="1" applyProtection="1">
      <alignment horizontal="left" vertical="center"/>
      <protection locked="0"/>
    </xf>
    <xf numFmtId="0" fontId="12" fillId="0" borderId="9" xfId="0" applyFont="1" applyFill="1" applyBorder="1" applyAlignment="1" applyProtection="1">
      <alignment horizontal="left" vertical="center"/>
      <protection locked="0"/>
    </xf>
    <xf numFmtId="0" fontId="12" fillId="0" borderId="10" xfId="0" applyFont="1" applyFill="1" applyBorder="1" applyAlignment="1" applyProtection="1">
      <alignment horizontal="left" vertical="center"/>
      <protection locked="0"/>
    </xf>
    <xf numFmtId="0" fontId="12" fillId="5" borderId="1" xfId="0" applyFont="1" applyFill="1" applyBorder="1" applyAlignment="1" applyProtection="1">
      <alignment horizontal="left" vertical="center"/>
      <protection locked="0"/>
    </xf>
    <xf numFmtId="49" fontId="12" fillId="5" borderId="12" xfId="0" applyNumberFormat="1" applyFont="1" applyFill="1" applyBorder="1" applyAlignment="1" applyProtection="1">
      <alignment horizontal="left" vertical="center"/>
      <protection locked="0"/>
    </xf>
    <xf numFmtId="49" fontId="19" fillId="5" borderId="2" xfId="0" applyNumberFormat="1" applyFont="1" applyFill="1" applyBorder="1" applyAlignment="1" applyProtection="1">
      <alignment horizontal="center"/>
      <protection locked="0"/>
    </xf>
    <xf numFmtId="49" fontId="19" fillId="5" borderId="9" xfId="0" applyNumberFormat="1" applyFont="1" applyFill="1" applyBorder="1" applyAlignment="1" applyProtection="1">
      <alignment horizontal="center"/>
      <protection locked="0"/>
    </xf>
    <xf numFmtId="49" fontId="19" fillId="5" borderId="10" xfId="0" applyNumberFormat="1" applyFont="1" applyFill="1" applyBorder="1" applyAlignment="1" applyProtection="1">
      <alignment horizontal="center"/>
      <protection locked="0"/>
    </xf>
    <xf numFmtId="0" fontId="12" fillId="5" borderId="2" xfId="0" applyFont="1" applyFill="1" applyBorder="1" applyAlignment="1" applyProtection="1">
      <alignment horizontal="center" vertical="center"/>
      <protection locked="0"/>
    </xf>
    <xf numFmtId="0" fontId="12" fillId="5" borderId="9" xfId="0" applyFont="1" applyFill="1" applyBorder="1" applyAlignment="1" applyProtection="1">
      <alignment horizontal="center" vertical="center"/>
      <protection locked="0"/>
    </xf>
    <xf numFmtId="0" fontId="12" fillId="5" borderId="10" xfId="0" applyFont="1" applyFill="1" applyBorder="1" applyAlignment="1" applyProtection="1">
      <alignment horizontal="center" vertical="center"/>
      <protection locked="0"/>
    </xf>
    <xf numFmtId="49" fontId="12" fillId="5" borderId="2" xfId="0" applyNumberFormat="1" applyFont="1" applyFill="1" applyBorder="1" applyAlignment="1" applyProtection="1">
      <alignment horizontal="center" vertical="center"/>
      <protection locked="0"/>
    </xf>
    <xf numFmtId="49" fontId="12" fillId="5" borderId="9" xfId="0" applyNumberFormat="1" applyFont="1" applyFill="1" applyBorder="1" applyAlignment="1" applyProtection="1">
      <alignment horizontal="center" vertical="center"/>
      <protection locked="0"/>
    </xf>
    <xf numFmtId="49" fontId="12" fillId="5" borderId="10" xfId="0" applyNumberFormat="1" applyFont="1" applyFill="1" applyBorder="1" applyAlignment="1" applyProtection="1">
      <alignment horizontal="center" vertical="center"/>
      <protection locked="0"/>
    </xf>
    <xf numFmtId="49" fontId="12" fillId="5" borderId="1" xfId="0" applyNumberFormat="1" applyFont="1" applyFill="1" applyBorder="1" applyAlignment="1" applyProtection="1">
      <alignment horizontal="center" vertical="center"/>
      <protection locked="0"/>
    </xf>
    <xf numFmtId="164" fontId="19" fillId="0" borderId="2" xfId="0" applyNumberFormat="1" applyFont="1" applyFill="1" applyBorder="1" applyAlignment="1" applyProtection="1">
      <alignment horizontal="center"/>
    </xf>
    <xf numFmtId="164" fontId="19" fillId="0" borderId="9" xfId="0" applyNumberFormat="1" applyFont="1" applyFill="1" applyBorder="1" applyAlignment="1" applyProtection="1">
      <alignment horizontal="center"/>
    </xf>
    <xf numFmtId="164" fontId="19" fillId="0" borderId="10" xfId="0" applyNumberFormat="1" applyFont="1" applyFill="1" applyBorder="1" applyAlignment="1" applyProtection="1">
      <alignment horizontal="center"/>
    </xf>
    <xf numFmtId="0" fontId="12" fillId="5" borderId="1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>
      <alignment horizontal="center" vertical="top"/>
    </xf>
    <xf numFmtId="49" fontId="12" fillId="5" borderId="1" xfId="0" applyNumberFormat="1" applyFont="1" applyFill="1" applyBorder="1" applyAlignment="1" applyProtection="1">
      <alignment horizontal="center" vertical="top"/>
      <protection locked="0"/>
    </xf>
    <xf numFmtId="0" fontId="12" fillId="5" borderId="1" xfId="0" applyFont="1" applyFill="1" applyBorder="1" applyAlignment="1" applyProtection="1">
      <alignment horizontal="center" vertical="top"/>
      <protection locked="0"/>
    </xf>
    <xf numFmtId="4" fontId="19" fillId="0" borderId="0" xfId="0" applyNumberFormat="1" applyFont="1" applyFill="1" applyBorder="1" applyAlignment="1" applyProtection="1">
      <alignment horizontal="right" vertical="center"/>
    </xf>
    <xf numFmtId="0" fontId="22" fillId="0" borderId="1" xfId="0" applyFont="1" applyBorder="1" applyAlignment="1" applyProtection="1">
      <alignment horizontal="left" wrapText="1"/>
    </xf>
    <xf numFmtId="49" fontId="13" fillId="0" borderId="2" xfId="0" applyNumberFormat="1" applyFont="1" applyBorder="1" applyAlignment="1" applyProtection="1">
      <alignment horizontal="left" vertical="center" wrapText="1"/>
    </xf>
    <xf numFmtId="0" fontId="13" fillId="0" borderId="9" xfId="0" applyNumberFormat="1" applyFont="1" applyBorder="1" applyAlignment="1" applyProtection="1">
      <alignment horizontal="left" vertical="center" wrapText="1"/>
    </xf>
    <xf numFmtId="0" fontId="13" fillId="0" borderId="10" xfId="0" applyNumberFormat="1" applyFont="1" applyBorder="1" applyAlignment="1" applyProtection="1">
      <alignment horizontal="left" vertical="center" wrapText="1"/>
    </xf>
    <xf numFmtId="0" fontId="17" fillId="0" borderId="0" xfId="0" applyFont="1" applyAlignment="1" applyProtection="1">
      <alignment horizontal="left" vertical="top" wrapText="1"/>
    </xf>
    <xf numFmtId="0" fontId="27" fillId="6" borderId="1" xfId="0" applyFont="1" applyFill="1" applyBorder="1" applyAlignment="1" applyProtection="1">
      <alignment horizontal="left" wrapText="1"/>
    </xf>
    <xf numFmtId="0" fontId="25" fillId="6" borderId="1" xfId="0" applyFont="1" applyFill="1" applyBorder="1" applyAlignment="1" applyProtection="1">
      <alignment horizontal="left" wrapText="1"/>
    </xf>
    <xf numFmtId="0" fontId="13" fillId="0" borderId="2" xfId="0" applyNumberFormat="1" applyFont="1" applyBorder="1" applyAlignment="1" applyProtection="1">
      <alignment horizontal="left" vertical="center" wrapText="1"/>
    </xf>
    <xf numFmtId="0" fontId="17" fillId="0" borderId="0" xfId="0" applyFont="1" applyAlignment="1" applyProtection="1">
      <alignment horizontal="left"/>
    </xf>
    <xf numFmtId="0" fontId="32" fillId="0" borderId="0" xfId="0" applyFont="1" applyBorder="1" applyAlignment="1" applyProtection="1">
      <alignment horizontal="center" wrapText="1"/>
    </xf>
    <xf numFmtId="3" fontId="1" fillId="0" borderId="1" xfId="1" applyNumberFormat="1" applyFont="1" applyBorder="1" applyAlignment="1" applyProtection="1">
      <alignment horizontal="center" vertical="center" wrapText="1"/>
    </xf>
    <xf numFmtId="3" fontId="1" fillId="0" borderId="5" xfId="1" applyNumberFormat="1" applyFont="1" applyBorder="1" applyAlignment="1" applyProtection="1">
      <alignment horizontal="center" vertical="center" wrapText="1"/>
    </xf>
    <xf numFmtId="3" fontId="1" fillId="0" borderId="6" xfId="1" applyNumberFormat="1" applyFont="1" applyBorder="1" applyAlignment="1" applyProtection="1">
      <alignment horizontal="center" vertical="center" wrapText="1"/>
    </xf>
    <xf numFmtId="0" fontId="12" fillId="0" borderId="6" xfId="0" applyFont="1" applyBorder="1" applyAlignment="1" applyProtection="1">
      <alignment vertical="center" wrapText="1"/>
    </xf>
    <xf numFmtId="3" fontId="1" fillId="0" borderId="7" xfId="1" applyNumberFormat="1" applyFont="1" applyBorder="1" applyAlignment="1" applyProtection="1">
      <alignment horizontal="center" vertical="center" wrapText="1"/>
    </xf>
    <xf numFmtId="3" fontId="1" fillId="0" borderId="8" xfId="1" applyNumberFormat="1" applyFont="1" applyBorder="1" applyAlignment="1" applyProtection="1">
      <alignment horizontal="center" vertical="center" wrapText="1"/>
    </xf>
    <xf numFmtId="0" fontId="12" fillId="0" borderId="8" xfId="0" applyFont="1" applyBorder="1" applyAlignment="1" applyProtection="1">
      <alignment vertical="center" wrapText="1"/>
    </xf>
    <xf numFmtId="0" fontId="1" fillId="0" borderId="2" xfId="0" applyFont="1" applyBorder="1" applyAlignment="1" applyProtection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7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 indent="1"/>
    </xf>
    <xf numFmtId="0" fontId="7" fillId="0" borderId="11" xfId="0" applyFont="1" applyBorder="1" applyAlignment="1" applyProtection="1">
      <alignment horizontal="left" vertical="center" wrapText="1" indent="1"/>
    </xf>
    <xf numFmtId="0" fontId="13" fillId="6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/>
    <xf numFmtId="0" fontId="13" fillId="6" borderId="4" xfId="0" applyFont="1" applyFill="1" applyBorder="1" applyAlignment="1" applyProtection="1">
      <alignment horizontal="left" vertical="center" wrapText="1"/>
    </xf>
    <xf numFmtId="0" fontId="13" fillId="6" borderId="12" xfId="0" applyFont="1" applyFill="1" applyBorder="1" applyAlignment="1" applyProtection="1">
      <alignment horizontal="left" vertical="center" wrapText="1"/>
    </xf>
    <xf numFmtId="0" fontId="0" fillId="0" borderId="8" xfId="0" applyBorder="1" applyAlignment="1"/>
    <xf numFmtId="0" fontId="2" fillId="3" borderId="1" xfId="0" applyFont="1" applyFill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</xf>
    <xf numFmtId="0" fontId="8" fillId="0" borderId="11" xfId="0" applyFont="1" applyBorder="1" applyAlignment="1" applyProtection="1">
      <alignment horizontal="left" vertical="top" wrapText="1"/>
    </xf>
    <xf numFmtId="0" fontId="8" fillId="0" borderId="0" xfId="0" applyFont="1" applyAlignment="1" applyProtection="1">
      <alignment horizontal="left" wrapText="1"/>
    </xf>
    <xf numFmtId="0" fontId="8" fillId="0" borderId="11" xfId="0" applyFont="1" applyBorder="1" applyAlignment="1" applyProtection="1">
      <alignment horizontal="left" wrapText="1"/>
    </xf>
    <xf numFmtId="0" fontId="2" fillId="3" borderId="1" xfId="0" applyFont="1" applyFill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center"/>
    </xf>
    <xf numFmtId="0" fontId="7" fillId="0" borderId="11" xfId="0" applyFont="1" applyBorder="1" applyAlignment="1" applyProtection="1">
      <alignment horizontal="center"/>
    </xf>
    <xf numFmtId="0" fontId="3" fillId="0" borderId="0" xfId="0" applyFont="1" applyAlignment="1" applyProtection="1">
      <alignment wrapText="1"/>
    </xf>
    <xf numFmtId="0" fontId="3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horizontal="right"/>
    </xf>
    <xf numFmtId="0" fontId="2" fillId="0" borderId="11" xfId="0" applyFont="1" applyBorder="1" applyAlignment="1" applyProtection="1">
      <alignment horizontal="right"/>
    </xf>
    <xf numFmtId="0" fontId="8" fillId="0" borderId="0" xfId="0" applyFont="1" applyAlignment="1" applyProtection="1">
      <alignment horizontal="right"/>
    </xf>
    <xf numFmtId="0" fontId="8" fillId="0" borderId="11" xfId="0" applyFont="1" applyBorder="1" applyAlignment="1" applyProtection="1">
      <alignment horizontal="right"/>
    </xf>
    <xf numFmtId="0" fontId="0" fillId="0" borderId="0" xfId="0" applyFill="1" applyAlignment="1" applyProtection="1">
      <alignment horizontal="center"/>
    </xf>
    <xf numFmtId="3" fontId="1" fillId="0" borderId="3" xfId="1" applyNumberFormat="1" applyFont="1" applyBorder="1" applyAlignment="1" applyProtection="1">
      <alignment horizontal="center" vertical="center" wrapText="1"/>
    </xf>
    <xf numFmtId="3" fontId="1" fillId="0" borderId="4" xfId="1" applyNumberFormat="1" applyFont="1" applyBorder="1" applyAlignment="1" applyProtection="1">
      <alignment horizontal="center" vertical="center" wrapText="1"/>
    </xf>
    <xf numFmtId="164" fontId="28" fillId="0" borderId="1" xfId="0" applyNumberFormat="1" applyFont="1" applyBorder="1" applyAlignment="1" applyProtection="1">
      <alignment horizontal="right" vertical="center"/>
    </xf>
    <xf numFmtId="0" fontId="6" fillId="0" borderId="1" xfId="0" applyFont="1" applyBorder="1" applyAlignment="1" applyProtection="1">
      <alignment horizontal="left" vertical="center"/>
    </xf>
    <xf numFmtId="0" fontId="28" fillId="6" borderId="2" xfId="0" applyFont="1" applyFill="1" applyBorder="1" applyAlignment="1" applyProtection="1">
      <alignment horizontal="left" vertical="center" wrapText="1"/>
    </xf>
    <xf numFmtId="0" fontId="28" fillId="6" borderId="9" xfId="0" applyFont="1" applyFill="1" applyBorder="1" applyAlignment="1" applyProtection="1">
      <alignment horizontal="left" vertical="center" wrapText="1"/>
    </xf>
    <xf numFmtId="0" fontId="28" fillId="6" borderId="10" xfId="0" applyFont="1" applyFill="1" applyBorder="1" applyAlignment="1" applyProtection="1">
      <alignment horizontal="left" vertical="center" wrapText="1"/>
    </xf>
    <xf numFmtId="0" fontId="33" fillId="6" borderId="1" xfId="0" applyFont="1" applyFill="1" applyBorder="1" applyAlignment="1" applyProtection="1">
      <alignment horizontal="center" vertical="center" wrapText="1"/>
    </xf>
    <xf numFmtId="4" fontId="10" fillId="0" borderId="0" xfId="0" applyNumberFormat="1" applyFont="1" applyBorder="1" applyAlignment="1" applyProtection="1">
      <alignment horizontal="right" vertical="center"/>
      <protection hidden="1"/>
    </xf>
    <xf numFmtId="4" fontId="10" fillId="0" borderId="11" xfId="0" applyNumberFormat="1" applyFont="1" applyBorder="1" applyAlignment="1" applyProtection="1">
      <alignment horizontal="right" vertical="center"/>
      <protection hidden="1"/>
    </xf>
    <xf numFmtId="164" fontId="4" fillId="0" borderId="0" xfId="1" applyNumberFormat="1" applyFont="1" applyFill="1" applyBorder="1" applyAlignment="1" applyProtection="1">
      <alignment vertical="center" wrapText="1"/>
    </xf>
  </cellXfs>
  <cellStyles count="2">
    <cellStyle name="Standard" xfId="0" builtinId="0"/>
    <cellStyle name="Standard_Tabelle1" xfId="1"/>
  </cellStyles>
  <dxfs count="80"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33CC"/>
      <color rgb="FFCCFFCC"/>
      <color rgb="FFFFFFCC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4.xml"/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5.xml"/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6.xml"/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7.xml"/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8.xml"/><Relationship Id="rId2" Type="http://schemas.openxmlformats.org/officeDocument/2006/relationships/vmlDrawing" Target="../drawings/vmlDrawing38.v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9.xml"/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0.xml"/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4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showGridLines="0" tabSelected="1" view="pageLayout" topLeftCell="A28" zoomScaleNormal="130" workbookViewId="0">
      <selection activeCell="N43" sqref="N43"/>
    </sheetView>
  </sheetViews>
  <sheetFormatPr baseColWidth="10" defaultColWidth="11.42578125" defaultRowHeight="14.25" x14ac:dyDescent="0.2"/>
  <cols>
    <col min="1" max="1" width="3.140625" style="48" customWidth="1"/>
    <col min="2" max="3" width="4.7109375" style="48" customWidth="1"/>
    <col min="4" max="4" width="5.5703125" style="48" customWidth="1"/>
    <col min="5" max="5" width="7.28515625" style="48" customWidth="1"/>
    <col min="6" max="7" width="4.7109375" style="48" customWidth="1"/>
    <col min="8" max="8" width="6.140625" style="48" customWidth="1"/>
    <col min="9" max="20" width="4.7109375" style="48" customWidth="1"/>
    <col min="21" max="24" width="0" style="48" hidden="1" customWidth="1"/>
    <col min="25" max="16384" width="11.42578125" style="48"/>
  </cols>
  <sheetData>
    <row r="1" spans="1:21" ht="51" customHeight="1" x14ac:dyDescent="0.2">
      <c r="A1" s="174" t="s">
        <v>69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</row>
    <row r="2" spans="1:21" ht="15.6" customHeight="1" x14ac:dyDescent="0.2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21" ht="14.25" customHeight="1" x14ac:dyDescent="0.25">
      <c r="A3" s="50" t="s">
        <v>66</v>
      </c>
    </row>
    <row r="4" spans="1:21" ht="15" customHeight="1" x14ac:dyDescent="0.2">
      <c r="A4" s="175" t="s">
        <v>59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7"/>
      <c r="N4" s="53"/>
      <c r="U4" s="48" t="s">
        <v>60</v>
      </c>
    </row>
    <row r="5" spans="1:21" x14ac:dyDescent="0.2">
      <c r="A5" s="178"/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U5" s="48" t="s">
        <v>61</v>
      </c>
    </row>
    <row r="6" spans="1:21" x14ac:dyDescent="0.2">
      <c r="N6" s="84"/>
      <c r="O6" s="56"/>
      <c r="U6" s="48" t="s">
        <v>62</v>
      </c>
    </row>
    <row r="7" spans="1:21" ht="15" x14ac:dyDescent="0.25">
      <c r="A7" s="48" t="s">
        <v>55</v>
      </c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U7" s="48" t="s">
        <v>63</v>
      </c>
    </row>
    <row r="8" spans="1:21" x14ac:dyDescent="0.2">
      <c r="A8" s="51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U8" s="48" t="s">
        <v>58</v>
      </c>
    </row>
    <row r="9" spans="1:21" x14ac:dyDescent="0.2">
      <c r="N9" s="85"/>
      <c r="O9" s="85"/>
      <c r="P9" s="85"/>
      <c r="Q9" s="85"/>
      <c r="R9" s="86"/>
      <c r="U9" s="48" t="s">
        <v>57</v>
      </c>
    </row>
    <row r="10" spans="1:21" ht="15" x14ac:dyDescent="0.25">
      <c r="A10" s="50" t="s">
        <v>27</v>
      </c>
      <c r="E10" s="52" t="s">
        <v>28</v>
      </c>
      <c r="F10" s="183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5"/>
      <c r="U10" s="48" t="s">
        <v>64</v>
      </c>
    </row>
    <row r="11" spans="1:21" ht="10.5" customHeight="1" x14ac:dyDescent="0.2">
      <c r="U11" s="48" t="s">
        <v>65</v>
      </c>
    </row>
    <row r="12" spans="1:21" x14ac:dyDescent="0.2">
      <c r="E12" s="52" t="s">
        <v>121</v>
      </c>
      <c r="F12" s="193"/>
      <c r="G12" s="193"/>
      <c r="H12" s="92"/>
      <c r="I12" s="183"/>
      <c r="J12" s="184"/>
      <c r="K12" s="184"/>
      <c r="L12" s="184"/>
      <c r="M12" s="184"/>
      <c r="N12" s="184"/>
      <c r="O12" s="184"/>
      <c r="P12" s="184"/>
      <c r="Q12" s="184"/>
      <c r="R12" s="184"/>
    </row>
    <row r="13" spans="1:21" ht="8.25" customHeight="1" x14ac:dyDescent="0.2"/>
    <row r="14" spans="1:21" ht="15" x14ac:dyDescent="0.25">
      <c r="A14" s="50" t="s">
        <v>29</v>
      </c>
      <c r="F14" s="53" t="s">
        <v>30</v>
      </c>
      <c r="I14" s="183"/>
      <c r="J14" s="184"/>
      <c r="K14" s="184"/>
      <c r="L14" s="184"/>
      <c r="M14" s="184"/>
      <c r="N14" s="184"/>
      <c r="O14" s="184"/>
      <c r="P14" s="184"/>
      <c r="Q14" s="184"/>
      <c r="R14" s="185"/>
    </row>
    <row r="15" spans="1:21" ht="10.5" customHeight="1" x14ac:dyDescent="0.2">
      <c r="F15" s="53"/>
    </row>
    <row r="16" spans="1:21" x14ac:dyDescent="0.2">
      <c r="F16" s="53" t="s">
        <v>31</v>
      </c>
      <c r="I16" s="186"/>
      <c r="J16" s="187"/>
      <c r="K16" s="187"/>
      <c r="L16" s="187"/>
      <c r="M16" s="187"/>
      <c r="N16" s="187"/>
      <c r="O16" s="187"/>
      <c r="P16" s="187"/>
      <c r="Q16" s="187"/>
      <c r="R16" s="188"/>
    </row>
    <row r="17" spans="1:18" ht="9.75" customHeight="1" x14ac:dyDescent="0.2">
      <c r="F17" s="53"/>
    </row>
    <row r="18" spans="1:18" x14ac:dyDescent="0.2">
      <c r="F18" s="53" t="s">
        <v>32</v>
      </c>
      <c r="I18" s="183"/>
      <c r="J18" s="184"/>
      <c r="K18" s="184"/>
      <c r="L18" s="184"/>
      <c r="M18" s="184"/>
      <c r="N18" s="184"/>
      <c r="O18" s="184"/>
      <c r="P18" s="184"/>
      <c r="Q18" s="184"/>
      <c r="R18" s="185"/>
    </row>
    <row r="19" spans="1:18" ht="9.75" customHeight="1" x14ac:dyDescent="0.2"/>
    <row r="20" spans="1:18" ht="15" x14ac:dyDescent="0.25">
      <c r="A20" s="50" t="s">
        <v>33</v>
      </c>
      <c r="F20" s="53" t="s">
        <v>34</v>
      </c>
      <c r="I20" s="183"/>
      <c r="J20" s="184"/>
      <c r="K20" s="184"/>
      <c r="L20" s="184"/>
      <c r="M20" s="184"/>
      <c r="N20" s="184"/>
      <c r="O20" s="184"/>
      <c r="P20" s="184"/>
      <c r="Q20" s="184"/>
      <c r="R20" s="185"/>
    </row>
    <row r="21" spans="1:18" ht="9.75" customHeight="1" x14ac:dyDescent="0.2"/>
    <row r="22" spans="1:18" x14ac:dyDescent="0.2">
      <c r="F22" s="53" t="s">
        <v>35</v>
      </c>
      <c r="I22" s="186"/>
      <c r="J22" s="187"/>
      <c r="K22" s="187"/>
      <c r="L22" s="187"/>
      <c r="M22" s="187"/>
      <c r="N22" s="187"/>
      <c r="O22" s="187"/>
      <c r="P22" s="187"/>
      <c r="Q22" s="187"/>
      <c r="R22" s="188"/>
    </row>
    <row r="23" spans="1:18" ht="9.75" customHeight="1" x14ac:dyDescent="0.2"/>
    <row r="24" spans="1:18" ht="15" customHeight="1" x14ac:dyDescent="0.2">
      <c r="F24" s="53" t="s">
        <v>36</v>
      </c>
      <c r="I24" s="183"/>
      <c r="J24" s="184"/>
      <c r="K24" s="184"/>
      <c r="L24" s="184"/>
      <c r="M24" s="184"/>
      <c r="N24" s="184"/>
      <c r="O24" s="184"/>
      <c r="P24" s="184"/>
      <c r="Q24" s="184"/>
      <c r="R24" s="185"/>
    </row>
    <row r="25" spans="1:18" ht="10.5" customHeight="1" x14ac:dyDescent="0.2"/>
    <row r="26" spans="1:18" x14ac:dyDescent="0.2">
      <c r="F26" s="53" t="s">
        <v>37</v>
      </c>
      <c r="I26" s="186"/>
      <c r="J26" s="187"/>
      <c r="K26" s="187"/>
      <c r="L26" s="187"/>
      <c r="M26" s="187"/>
      <c r="N26" s="187"/>
      <c r="O26" s="187"/>
      <c r="P26" s="187"/>
      <c r="Q26" s="187"/>
      <c r="R26" s="188"/>
    </row>
    <row r="27" spans="1:18" ht="9" customHeight="1" x14ac:dyDescent="0.2"/>
    <row r="28" spans="1:18" x14ac:dyDescent="0.2">
      <c r="A28" s="54"/>
    </row>
    <row r="29" spans="1:18" ht="15" customHeight="1" x14ac:dyDescent="0.25">
      <c r="A29" s="50" t="s">
        <v>67</v>
      </c>
      <c r="E29" s="55"/>
      <c r="F29" s="180"/>
      <c r="G29" s="181"/>
      <c r="H29" s="181"/>
      <c r="I29" s="182"/>
      <c r="J29" s="55"/>
      <c r="K29" s="160"/>
      <c r="L29" s="160"/>
      <c r="M29" s="160"/>
      <c r="N29" s="194" t="str">
        <f>'Abrechnung Tabelle 1-10'!K15</f>
        <v>0,00</v>
      </c>
      <c r="O29" s="194"/>
      <c r="P29" s="194"/>
      <c r="Q29" s="161"/>
      <c r="R29" s="83"/>
    </row>
    <row r="30" spans="1:18" ht="9" customHeight="1" x14ac:dyDescent="0.2">
      <c r="E30" s="55"/>
      <c r="F30" s="56"/>
      <c r="G30" s="197"/>
      <c r="H30" s="197"/>
      <c r="I30" s="197"/>
      <c r="J30" s="197"/>
      <c r="K30" s="162"/>
      <c r="L30" s="162"/>
      <c r="M30" s="162"/>
      <c r="N30" s="194" t="str">
        <f>'Abrechnung Tabelle 11-20'!K15</f>
        <v>0,00</v>
      </c>
      <c r="O30" s="194"/>
      <c r="P30" s="194"/>
      <c r="Q30" s="160"/>
    </row>
    <row r="31" spans="1:18" ht="15" x14ac:dyDescent="0.25">
      <c r="A31" s="50" t="s">
        <v>38</v>
      </c>
      <c r="F31" s="190">
        <f>N29+N30+N31+N32</f>
        <v>0</v>
      </c>
      <c r="G31" s="191"/>
      <c r="H31" s="191"/>
      <c r="I31" s="192"/>
      <c r="J31" s="57"/>
      <c r="K31" s="162"/>
      <c r="L31" s="162"/>
      <c r="M31" s="162"/>
      <c r="N31" s="194" t="str">
        <f>'Abrechnung Tabelle 21-30 '!K15</f>
        <v>0,00</v>
      </c>
      <c r="O31" s="194"/>
      <c r="P31" s="194"/>
      <c r="Q31" s="160"/>
    </row>
    <row r="32" spans="1:18" ht="4.5" customHeight="1" x14ac:dyDescent="0.2">
      <c r="F32" s="58"/>
      <c r="G32" s="58"/>
      <c r="H32" s="58"/>
      <c r="I32" s="58"/>
      <c r="J32" s="56"/>
      <c r="K32" s="57"/>
      <c r="L32" s="57"/>
      <c r="M32" s="57"/>
      <c r="N32" s="160" t="str">
        <f>'Abrechnung Tabelle 31-40'!K15</f>
        <v>0,00</v>
      </c>
    </row>
    <row r="33" spans="1:18" ht="15" customHeight="1" x14ac:dyDescent="0.25">
      <c r="A33" s="50" t="s">
        <v>39</v>
      </c>
      <c r="F33" s="58"/>
      <c r="G33" s="58"/>
      <c r="H33" s="58"/>
      <c r="I33" s="58"/>
      <c r="J33" s="56"/>
      <c r="K33" s="57"/>
      <c r="L33" s="57"/>
      <c r="M33" s="57"/>
    </row>
    <row r="34" spans="1:18" ht="16.5" customHeight="1" x14ac:dyDescent="0.2">
      <c r="A34" s="59"/>
      <c r="B34" s="48" t="s">
        <v>40</v>
      </c>
    </row>
    <row r="35" spans="1:18" ht="6.75" customHeight="1" x14ac:dyDescent="0.2">
      <c r="A35" s="88"/>
    </row>
    <row r="36" spans="1:18" ht="16.5" customHeight="1" x14ac:dyDescent="0.2">
      <c r="A36" s="59"/>
      <c r="B36" s="48" t="s">
        <v>110</v>
      </c>
    </row>
    <row r="37" spans="1:18" x14ac:dyDescent="0.2">
      <c r="B37" s="48" t="s">
        <v>41</v>
      </c>
    </row>
    <row r="38" spans="1:18" x14ac:dyDescent="0.2">
      <c r="B38" s="48" t="s">
        <v>70</v>
      </c>
    </row>
    <row r="39" spans="1:18" ht="5.25" customHeight="1" x14ac:dyDescent="0.2"/>
    <row r="40" spans="1:18" ht="17.25" customHeight="1" x14ac:dyDescent="0.2">
      <c r="A40" s="125"/>
      <c r="B40" s="138" t="s">
        <v>111</v>
      </c>
    </row>
    <row r="41" spans="1:18" x14ac:dyDescent="0.2">
      <c r="A41" s="57"/>
      <c r="B41" s="48" t="s">
        <v>112</v>
      </c>
    </row>
    <row r="42" spans="1:18" ht="6.75" customHeight="1" x14ac:dyDescent="0.2">
      <c r="A42" s="88"/>
    </row>
    <row r="43" spans="1:18" ht="15.75" customHeight="1" x14ac:dyDescent="0.2">
      <c r="A43" s="118"/>
      <c r="B43" s="93" t="s">
        <v>96</v>
      </c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0"/>
      <c r="N43" s="90"/>
      <c r="O43" s="90"/>
      <c r="P43" s="90"/>
      <c r="Q43" s="90"/>
      <c r="R43" s="90"/>
    </row>
    <row r="44" spans="1:18" ht="5.25" customHeight="1" x14ac:dyDescent="0.2"/>
    <row r="45" spans="1:18" x14ac:dyDescent="0.2">
      <c r="A45" s="118"/>
      <c r="B45" s="93" t="s">
        <v>95</v>
      </c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0"/>
      <c r="N45" s="90"/>
      <c r="O45" s="90"/>
      <c r="P45" s="90"/>
      <c r="Q45" s="90"/>
      <c r="R45" s="90"/>
    </row>
    <row r="46" spans="1:18" ht="5.25" customHeight="1" x14ac:dyDescent="0.2">
      <c r="A46" s="88"/>
    </row>
    <row r="47" spans="1:18" x14ac:dyDescent="0.2">
      <c r="A47" s="59"/>
      <c r="B47" s="93" t="s">
        <v>113</v>
      </c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0"/>
      <c r="N47" s="90"/>
      <c r="O47" s="90"/>
      <c r="P47" s="90"/>
      <c r="Q47" s="90"/>
      <c r="R47" s="90"/>
    </row>
    <row r="48" spans="1:18" ht="42" customHeight="1" x14ac:dyDescent="0.2"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  <c r="Q48" s="189"/>
      <c r="R48" s="189"/>
    </row>
    <row r="49" spans="1:21" ht="15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21" x14ac:dyDescent="0.2">
      <c r="A50" s="179"/>
      <c r="B50" s="179"/>
      <c r="C50" s="179"/>
      <c r="D50" s="179"/>
      <c r="E50" s="179"/>
      <c r="F50" s="179"/>
      <c r="G50" s="179"/>
      <c r="H50" s="179"/>
      <c r="I50" s="179"/>
      <c r="J50" s="179"/>
      <c r="K50" s="90"/>
      <c r="L50" s="89"/>
      <c r="M50" s="89"/>
      <c r="N50" s="89"/>
      <c r="O50" s="89"/>
      <c r="P50" s="89"/>
      <c r="Q50" s="89"/>
      <c r="R50" s="89"/>
    </row>
    <row r="51" spans="1:21" customFormat="1" ht="15" x14ac:dyDescent="0.25">
      <c r="A51" s="60" t="s">
        <v>42</v>
      </c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53" t="s">
        <v>43</v>
      </c>
      <c r="M51" s="48"/>
      <c r="N51" s="48"/>
      <c r="O51" s="48"/>
      <c r="P51" s="48"/>
      <c r="Q51" s="48"/>
      <c r="R51" s="48"/>
    </row>
    <row r="52" spans="1:21" s="57" customFormat="1" ht="16.5" customHeight="1" x14ac:dyDescent="0.2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90"/>
      <c r="T52" s="90"/>
      <c r="U52" s="90"/>
    </row>
    <row r="53" spans="1:21" x14ac:dyDescent="0.2">
      <c r="L53" s="82"/>
      <c r="M53" s="82"/>
      <c r="N53" s="82"/>
      <c r="O53" s="82"/>
      <c r="P53" s="82"/>
      <c r="Q53" s="82"/>
      <c r="R53" s="82"/>
    </row>
    <row r="54" spans="1:21" x14ac:dyDescent="0.2">
      <c r="A54" s="179"/>
      <c r="B54" s="179"/>
      <c r="C54" s="179"/>
      <c r="D54" s="179"/>
      <c r="E54" s="179"/>
      <c r="F54" s="179"/>
      <c r="G54" s="179"/>
      <c r="H54" s="179"/>
      <c r="I54" s="179"/>
      <c r="J54" s="179"/>
      <c r="L54" s="82"/>
      <c r="M54" s="82"/>
      <c r="N54" s="82"/>
      <c r="O54" s="82"/>
      <c r="P54" s="82"/>
      <c r="Q54" s="82"/>
      <c r="R54" s="82"/>
    </row>
    <row r="55" spans="1:21" x14ac:dyDescent="0.2">
      <c r="A55" s="53" t="s">
        <v>44</v>
      </c>
      <c r="L55" s="53" t="s">
        <v>45</v>
      </c>
      <c r="N55" s="82"/>
      <c r="O55" s="82"/>
      <c r="P55" s="82"/>
      <c r="Q55" s="82"/>
      <c r="R55" s="82"/>
    </row>
    <row r="56" spans="1:21" x14ac:dyDescent="0.2">
      <c r="N56" s="87"/>
      <c r="O56" s="87"/>
      <c r="P56" s="87"/>
      <c r="Q56" s="87"/>
      <c r="R56" s="87"/>
    </row>
    <row r="57" spans="1:21" x14ac:dyDescent="0.2">
      <c r="N57" s="55"/>
      <c r="O57" s="55"/>
      <c r="P57" s="55"/>
      <c r="Q57" s="55"/>
      <c r="R57" s="55"/>
      <c r="S57" s="57"/>
    </row>
  </sheetData>
  <sheetProtection algorithmName="SHA-512" hashValue="gtk4YPcPwnJrC560Z5TX+bp0P4QbNk28dTGBXsXi6j1jfZiY9IQ3NYmIDJOp/hUI3LugzimSe3XKkJgUJH7BGA==" saltValue="+wuE2/O4J44Q6tAQXkNCrQ==" spinCount="100000" sheet="1" selectLockedCells="1"/>
  <mergeCells count="24">
    <mergeCell ref="N31:P31"/>
    <mergeCell ref="F7:R7"/>
    <mergeCell ref="F8:R8"/>
    <mergeCell ref="I16:R16"/>
    <mergeCell ref="I14:R14"/>
    <mergeCell ref="G30:J30"/>
    <mergeCell ref="N29:P29"/>
    <mergeCell ref="N30:P30"/>
    <mergeCell ref="A1:R1"/>
    <mergeCell ref="A4:M4"/>
    <mergeCell ref="A5:M5"/>
    <mergeCell ref="A54:J54"/>
    <mergeCell ref="A50:J50"/>
    <mergeCell ref="F29:I29"/>
    <mergeCell ref="I18:R18"/>
    <mergeCell ref="I20:R20"/>
    <mergeCell ref="I22:R22"/>
    <mergeCell ref="I24:R24"/>
    <mergeCell ref="I26:R26"/>
    <mergeCell ref="B48:R48"/>
    <mergeCell ref="F31:I31"/>
    <mergeCell ref="F12:G12"/>
    <mergeCell ref="I12:R12"/>
    <mergeCell ref="F10:R10"/>
  </mergeCells>
  <dataValidations disablePrompts="1" count="1">
    <dataValidation type="list" allowBlank="1" showInputMessage="1" showErrorMessage="1" sqref="A5:M5">
      <formula1>$U$4:$U$11</formula1>
    </dataValidation>
  </dataValidations>
  <pageMargins left="0.51181102362204722" right="0.51181102362204722" top="0.47244094488188981" bottom="0.59055118110236227" header="0.31496062992125984" footer="0.31496062992125984"/>
  <pageSetup paperSize="9" orientation="portrait" r:id="rId1"/>
  <headerFooter alignWithMargins="0">
    <oddFooter>&amp;LVersion 16.07.2026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showGridLines="0" topLeftCell="A3" zoomScaleNormal="100" workbookViewId="0">
      <selection activeCell="K15" sqref="K15"/>
    </sheetView>
  </sheetViews>
  <sheetFormatPr baseColWidth="10" defaultColWidth="11.42578125" defaultRowHeight="15" x14ac:dyDescent="0.25"/>
  <cols>
    <col min="1" max="1" width="9.28515625" style="2" customWidth="1"/>
    <col min="2" max="2" width="7.85546875" style="2" customWidth="1"/>
    <col min="3" max="3" width="10.42578125" style="2" customWidth="1"/>
    <col min="4" max="4" width="12.140625" style="2" customWidth="1"/>
    <col min="5" max="5" width="6.85546875" style="2" customWidth="1"/>
    <col min="6" max="6" width="10.5703125" style="2" customWidth="1"/>
    <col min="7" max="8" width="11.7109375" style="2" customWidth="1"/>
    <col min="9" max="9" width="10.5703125" style="2" customWidth="1"/>
    <col min="10" max="10" width="10.42578125" style="2" customWidth="1"/>
    <col min="11" max="11" width="10.85546875" style="2" customWidth="1"/>
    <col min="12" max="13" width="11.7109375" style="2" customWidth="1"/>
    <col min="14" max="14" width="11" style="2" customWidth="1"/>
    <col min="15" max="15" width="13.5703125" style="2" customWidth="1"/>
    <col min="16" max="16" width="21" style="2" customWidth="1"/>
    <col min="17" max="17" width="11.42578125" style="2"/>
    <col min="18" max="23" width="0" style="2" hidden="1" customWidth="1"/>
    <col min="24" max="16384" width="11.42578125" style="2"/>
  </cols>
  <sheetData>
    <row r="1" spans="1:23" ht="15.75" x14ac:dyDescent="0.25">
      <c r="A1" s="116" t="s">
        <v>100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23" ht="18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3" ht="15.75" customHeight="1" x14ac:dyDescent="0.25">
      <c r="A3" s="6" t="s">
        <v>26</v>
      </c>
      <c r="B3" s="13"/>
      <c r="C3" s="13"/>
      <c r="D3" s="13"/>
      <c r="E3" s="170">
        <f>'Abrechnung Zusammenfassung'!F7</f>
        <v>0</v>
      </c>
      <c r="F3" s="168"/>
      <c r="G3" s="168"/>
      <c r="H3" s="168"/>
      <c r="I3" s="168"/>
      <c r="J3" s="168"/>
      <c r="K3" s="168"/>
      <c r="L3" s="168"/>
      <c r="M3" s="168"/>
      <c r="N3" s="169"/>
    </row>
    <row r="4" spans="1:23" s="36" customFormat="1" ht="8.25" customHeight="1" x14ac:dyDescent="0.25">
      <c r="A4" s="32"/>
      <c r="B4" s="33"/>
      <c r="C4" s="33"/>
      <c r="D4" s="33"/>
      <c r="E4" s="34"/>
      <c r="F4" s="34"/>
      <c r="G4" s="34"/>
      <c r="H4" s="34"/>
      <c r="I4" s="34"/>
      <c r="J4" s="34"/>
      <c r="K4" s="35"/>
      <c r="L4" s="35"/>
      <c r="M4" s="35"/>
      <c r="N4" s="35"/>
    </row>
    <row r="5" spans="1:23" ht="15.75" customHeight="1" x14ac:dyDescent="0.25">
      <c r="A5" s="6" t="s">
        <v>54</v>
      </c>
      <c r="B5" s="13"/>
      <c r="C5" s="13"/>
      <c r="D5" s="13"/>
      <c r="E5" s="231"/>
      <c r="F5" s="231"/>
      <c r="G5" s="231"/>
      <c r="H5" s="231"/>
      <c r="I5" s="232" t="s">
        <v>53</v>
      </c>
      <c r="J5" s="233"/>
      <c r="K5" s="226"/>
      <c r="L5" s="226"/>
      <c r="M5" s="226"/>
      <c r="N5" s="226"/>
      <c r="W5" s="2" t="s">
        <v>3</v>
      </c>
    </row>
    <row r="6" spans="1:23" ht="7.5" customHeight="1" x14ac:dyDescent="0.25">
      <c r="A6" s="7"/>
      <c r="B6" s="8"/>
      <c r="C6" s="13"/>
      <c r="D6" s="13"/>
      <c r="E6" s="14"/>
      <c r="F6" s="14"/>
      <c r="G6" s="14"/>
      <c r="H6" s="14"/>
      <c r="I6" s="12"/>
      <c r="J6" s="12"/>
      <c r="K6" s="12"/>
      <c r="L6" s="12"/>
      <c r="M6" s="12"/>
      <c r="N6" s="12"/>
      <c r="W6" s="2" t="s">
        <v>4</v>
      </c>
    </row>
    <row r="7" spans="1:23" ht="15.75" customHeight="1" x14ac:dyDescent="0.25">
      <c r="A7" s="7" t="s">
        <v>20</v>
      </c>
      <c r="B7" s="8"/>
      <c r="E7" s="117" t="s">
        <v>116</v>
      </c>
      <c r="F7" s="67"/>
      <c r="G7" s="2" t="s">
        <v>115</v>
      </c>
      <c r="H7" s="68"/>
      <c r="J7" s="145" t="s">
        <v>117</v>
      </c>
      <c r="K7" s="67"/>
      <c r="L7" s="2" t="s">
        <v>115</v>
      </c>
      <c r="M7" s="68"/>
    </row>
    <row r="8" spans="1:23" ht="7.5" customHeight="1" x14ac:dyDescent="0.25">
      <c r="A8" s="7"/>
      <c r="B8" s="8"/>
      <c r="E8" s="4"/>
      <c r="F8" s="39"/>
      <c r="G8" s="39"/>
      <c r="H8" s="4"/>
      <c r="I8" s="4"/>
      <c r="J8" s="12"/>
      <c r="K8" s="12"/>
      <c r="L8" s="12"/>
      <c r="M8" s="12"/>
      <c r="N8" s="12"/>
      <c r="W8" s="2" t="s">
        <v>4</v>
      </c>
    </row>
    <row r="9" spans="1:23" ht="16.5" customHeight="1" x14ac:dyDescent="0.25">
      <c r="A9" s="7" t="s">
        <v>21</v>
      </c>
      <c r="B9" s="8"/>
      <c r="C9" s="91" t="s">
        <v>68</v>
      </c>
      <c r="E9" s="238" t="s">
        <v>22</v>
      </c>
      <c r="F9" s="239"/>
      <c r="G9" s="67"/>
      <c r="J9" s="236" t="s">
        <v>19</v>
      </c>
      <c r="K9" s="237"/>
      <c r="L9" s="67"/>
      <c r="M9" s="37"/>
      <c r="N9" s="12"/>
      <c r="O9" s="133"/>
      <c r="P9" s="133"/>
      <c r="W9" s="2" t="s">
        <v>5</v>
      </c>
    </row>
    <row r="10" spans="1:23" ht="7.5" customHeight="1" x14ac:dyDescent="0.25">
      <c r="A10" s="7"/>
      <c r="B10" s="8"/>
      <c r="C10" s="13"/>
      <c r="D10" s="13"/>
      <c r="E10" s="4"/>
      <c r="F10" s="4"/>
      <c r="G10" s="4"/>
      <c r="H10" s="12"/>
      <c r="I10" s="12"/>
      <c r="J10" s="12"/>
      <c r="K10" s="12"/>
      <c r="L10" s="12"/>
      <c r="M10" s="12"/>
      <c r="N10" s="12"/>
      <c r="O10" s="133"/>
      <c r="P10" s="133"/>
    </row>
    <row r="11" spans="1:23" ht="15.75" customHeight="1" x14ac:dyDescent="0.25">
      <c r="A11" s="7" t="s">
        <v>73</v>
      </c>
      <c r="B11" s="13"/>
      <c r="C11" s="13"/>
      <c r="D11" s="13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07" t="str">
        <f>IF(N13&lt;80%,V16,IF(AND(N13&gt;80%,N13&lt;89.995%),V17,""))</f>
        <v/>
      </c>
      <c r="P11" s="207"/>
    </row>
    <row r="12" spans="1:23" ht="20.25" customHeight="1" x14ac:dyDescent="0.25">
      <c r="A12" s="234" t="s">
        <v>72</v>
      </c>
      <c r="B12" s="234"/>
      <c r="C12" s="234"/>
      <c r="D12" s="13"/>
      <c r="E12" s="95"/>
      <c r="F12" s="95"/>
      <c r="G12" s="95"/>
      <c r="H12" s="96"/>
      <c r="I12" s="96"/>
      <c r="J12" s="96"/>
      <c r="K12" s="97"/>
      <c r="L12" s="97"/>
      <c r="M12" s="97"/>
      <c r="N12" s="12"/>
      <c r="O12" s="207"/>
      <c r="P12" s="207"/>
      <c r="V12" s="129"/>
    </row>
    <row r="13" spans="1:23" ht="29.25" customHeight="1" x14ac:dyDescent="0.25">
      <c r="A13" s="235"/>
      <c r="B13" s="235"/>
      <c r="C13" s="235"/>
      <c r="D13" s="101"/>
      <c r="E13" s="99"/>
      <c r="F13" s="218" t="s">
        <v>71</v>
      </c>
      <c r="G13" s="218"/>
      <c r="H13" s="218"/>
      <c r="I13" s="100" t="str">
        <f>IF((D13=""),"",(IF($L$9="",1490.69,1552.07)))</f>
        <v/>
      </c>
      <c r="J13" s="219" t="s">
        <v>75</v>
      </c>
      <c r="K13" s="219"/>
      <c r="L13" s="219"/>
      <c r="M13" s="220"/>
      <c r="N13" s="102" t="str">
        <f>IF(ISNUMBER(D13),D13/I13,"0,00%")</f>
        <v>0,00%</v>
      </c>
      <c r="O13" s="207"/>
      <c r="P13" s="207"/>
    </row>
    <row r="14" spans="1:23" ht="10.5" customHeight="1" x14ac:dyDescent="0.25">
      <c r="A14" s="165"/>
      <c r="B14" s="165"/>
      <c r="C14" s="165"/>
      <c r="D14" s="251"/>
      <c r="E14" s="99"/>
      <c r="F14" s="163"/>
      <c r="G14" s="163"/>
      <c r="H14" s="163"/>
      <c r="I14" s="106"/>
      <c r="J14" s="164"/>
      <c r="K14" s="164"/>
      <c r="L14" s="164"/>
      <c r="M14" s="164"/>
      <c r="N14" s="108"/>
      <c r="O14" s="207"/>
      <c r="P14" s="207"/>
    </row>
    <row r="15" spans="1:23" ht="21.75" customHeight="1" x14ac:dyDescent="0.25">
      <c r="A15" s="221" t="s">
        <v>106</v>
      </c>
      <c r="B15" s="221"/>
      <c r="C15" s="221"/>
      <c r="D15" s="221"/>
      <c r="E15" s="221"/>
      <c r="F15" s="221"/>
      <c r="G15" s="221"/>
      <c r="H15" s="221"/>
      <c r="I15" s="222"/>
      <c r="J15" s="111" t="s">
        <v>76</v>
      </c>
      <c r="K15" s="146"/>
      <c r="L15" s="113" t="s">
        <v>77</v>
      </c>
      <c r="M15" s="146"/>
      <c r="O15" s="140"/>
      <c r="P15" s="140"/>
    </row>
    <row r="16" spans="1:23" ht="24.75" customHeight="1" x14ac:dyDescent="0.25">
      <c r="A16" s="223" t="s">
        <v>122</v>
      </c>
      <c r="B16" s="224"/>
      <c r="C16" s="224"/>
      <c r="D16" s="224"/>
      <c r="E16" s="224"/>
      <c r="F16" s="224"/>
      <c r="G16" s="224"/>
      <c r="H16" s="224"/>
      <c r="I16" s="225"/>
      <c r="J16" s="111" t="s">
        <v>76</v>
      </c>
      <c r="K16" s="146"/>
      <c r="L16" s="113" t="s">
        <v>77</v>
      </c>
      <c r="M16" s="146"/>
      <c r="O16" s="126" t="s">
        <v>79</v>
      </c>
      <c r="P16" s="146"/>
      <c r="V16" s="139" t="s">
        <v>104</v>
      </c>
    </row>
    <row r="17" spans="1:22" ht="13.5" customHeight="1" x14ac:dyDescent="0.25">
      <c r="A17" s="123"/>
      <c r="B17" s="110"/>
      <c r="C17" s="110"/>
      <c r="D17" s="110"/>
      <c r="E17" s="110"/>
      <c r="F17" s="110"/>
      <c r="G17" s="110"/>
      <c r="H17" s="110"/>
      <c r="I17" s="110"/>
      <c r="J17" s="124"/>
      <c r="K17" s="164"/>
      <c r="L17" s="108"/>
      <c r="V17" s="134" t="s">
        <v>105</v>
      </c>
    </row>
    <row r="18" spans="1:22" ht="9" customHeight="1" x14ac:dyDescent="0.25">
      <c r="C18" s="115"/>
      <c r="D18" s="121"/>
      <c r="E18" s="122"/>
      <c r="F18" s="122"/>
      <c r="G18" s="122"/>
      <c r="H18" s="121"/>
      <c r="I18" s="121"/>
      <c r="J18" s="121"/>
      <c r="K18" s="122"/>
      <c r="L18" s="164"/>
      <c r="M18" s="164"/>
      <c r="N18" s="108"/>
    </row>
    <row r="19" spans="1:22" ht="27" customHeight="1" x14ac:dyDescent="0.25">
      <c r="A19" s="208" t="s">
        <v>0</v>
      </c>
      <c r="B19" s="208" t="s">
        <v>2</v>
      </c>
      <c r="C19" s="208" t="s">
        <v>81</v>
      </c>
      <c r="D19" s="208" t="s">
        <v>82</v>
      </c>
      <c r="E19" s="209" t="s">
        <v>83</v>
      </c>
      <c r="F19" s="212" t="s">
        <v>102</v>
      </c>
      <c r="G19" s="209" t="s">
        <v>84</v>
      </c>
      <c r="H19" s="215" t="s">
        <v>1</v>
      </c>
      <c r="I19" s="216"/>
      <c r="J19" s="217"/>
      <c r="K19" s="241" t="s">
        <v>23</v>
      </c>
      <c r="L19" s="209" t="s">
        <v>88</v>
      </c>
      <c r="M19" s="209" t="s">
        <v>89</v>
      </c>
      <c r="N19" s="212" t="s">
        <v>90</v>
      </c>
      <c r="O19" s="248" t="s">
        <v>114</v>
      </c>
      <c r="P19" s="248"/>
    </row>
    <row r="20" spans="1:22" ht="60" customHeight="1" x14ac:dyDescent="0.25">
      <c r="A20" s="208" t="s">
        <v>0</v>
      </c>
      <c r="B20" s="208"/>
      <c r="C20" s="208"/>
      <c r="D20" s="208"/>
      <c r="E20" s="210"/>
      <c r="F20" s="213"/>
      <c r="G20" s="210"/>
      <c r="H20" s="44" t="s">
        <v>85</v>
      </c>
      <c r="I20" s="5" t="s">
        <v>86</v>
      </c>
      <c r="J20" s="11" t="s">
        <v>87</v>
      </c>
      <c r="K20" s="242"/>
      <c r="L20" s="211"/>
      <c r="M20" s="211"/>
      <c r="N20" s="214"/>
      <c r="O20" s="104" t="s">
        <v>91</v>
      </c>
      <c r="P20" s="135" t="s">
        <v>107</v>
      </c>
    </row>
    <row r="21" spans="1:22" ht="16.5" customHeight="1" x14ac:dyDescent="0.25">
      <c r="A21" s="65"/>
      <c r="B21" s="150"/>
      <c r="C21" s="66"/>
      <c r="D21" s="66"/>
      <c r="E21" s="41"/>
      <c r="F21" s="42" t="str">
        <f t="shared" ref="F21:F32" si="0">IF(C21="","",C21+D21+E21)</f>
        <v/>
      </c>
      <c r="G21" s="41"/>
      <c r="H21" s="43"/>
      <c r="I21" s="43"/>
      <c r="J21" s="43"/>
      <c r="K21" s="40" t="str">
        <f>IF(F21="","",(F21+H21+I21+J21))</f>
        <v/>
      </c>
      <c r="L21" s="43"/>
      <c r="M21" s="43"/>
      <c r="N21" s="42" t="str">
        <f t="shared" ref="N21:N32" si="1">IF(K21="","",K21-L21-M21)</f>
        <v/>
      </c>
      <c r="O21" s="147"/>
      <c r="P21" s="148"/>
    </row>
    <row r="22" spans="1:22" ht="16.5" customHeight="1" x14ac:dyDescent="0.25">
      <c r="A22" s="65"/>
      <c r="B22" s="150"/>
      <c r="C22" s="66"/>
      <c r="D22" s="66"/>
      <c r="E22" s="41"/>
      <c r="F22" s="42" t="str">
        <f t="shared" si="0"/>
        <v/>
      </c>
      <c r="G22" s="41"/>
      <c r="H22" s="43"/>
      <c r="I22" s="43"/>
      <c r="J22" s="43"/>
      <c r="K22" s="40" t="str">
        <f t="shared" ref="K22:K32" si="2">IF(F22="","",(F22+H22+I22+J22))</f>
        <v/>
      </c>
      <c r="L22" s="43"/>
      <c r="M22" s="43"/>
      <c r="N22" s="42" t="str">
        <f t="shared" si="1"/>
        <v/>
      </c>
      <c r="O22" s="147"/>
      <c r="P22" s="148"/>
      <c r="T22" s="2">
        <f>COUNTA(C21:C25)</f>
        <v>0</v>
      </c>
    </row>
    <row r="23" spans="1:22" ht="16.5" customHeight="1" x14ac:dyDescent="0.25">
      <c r="A23" s="65"/>
      <c r="B23" s="150"/>
      <c r="C23" s="66"/>
      <c r="D23" s="66"/>
      <c r="E23" s="41"/>
      <c r="F23" s="42" t="str">
        <f t="shared" si="0"/>
        <v/>
      </c>
      <c r="G23" s="41"/>
      <c r="H23" s="43"/>
      <c r="I23" s="43"/>
      <c r="J23" s="43"/>
      <c r="K23" s="40" t="str">
        <f t="shared" si="2"/>
        <v/>
      </c>
      <c r="L23" s="43"/>
      <c r="M23" s="43"/>
      <c r="N23" s="42" t="str">
        <f t="shared" si="1"/>
        <v/>
      </c>
      <c r="O23" s="147"/>
      <c r="P23" s="148"/>
    </row>
    <row r="24" spans="1:22" ht="16.5" customHeight="1" x14ac:dyDescent="0.25">
      <c r="A24" s="65"/>
      <c r="B24" s="150"/>
      <c r="C24" s="66"/>
      <c r="D24" s="66"/>
      <c r="E24" s="41"/>
      <c r="F24" s="42" t="str">
        <f t="shared" si="0"/>
        <v/>
      </c>
      <c r="G24" s="41"/>
      <c r="H24" s="43"/>
      <c r="I24" s="43"/>
      <c r="J24" s="43"/>
      <c r="K24" s="40" t="str">
        <f t="shared" si="2"/>
        <v/>
      </c>
      <c r="L24" s="43"/>
      <c r="M24" s="43"/>
      <c r="N24" s="42" t="str">
        <f t="shared" si="1"/>
        <v/>
      </c>
      <c r="O24" s="147"/>
      <c r="P24" s="148"/>
    </row>
    <row r="25" spans="1:22" ht="16.5" customHeight="1" x14ac:dyDescent="0.25">
      <c r="A25" s="65"/>
      <c r="B25" s="150"/>
      <c r="C25" s="66"/>
      <c r="D25" s="66"/>
      <c r="E25" s="41"/>
      <c r="F25" s="42" t="str">
        <f t="shared" si="0"/>
        <v/>
      </c>
      <c r="G25" s="41"/>
      <c r="H25" s="43"/>
      <c r="I25" s="43"/>
      <c r="J25" s="43"/>
      <c r="K25" s="40" t="str">
        <f t="shared" si="2"/>
        <v/>
      </c>
      <c r="L25" s="43"/>
      <c r="M25" s="43"/>
      <c r="N25" s="42" t="str">
        <f t="shared" si="1"/>
        <v/>
      </c>
      <c r="O25" s="147"/>
      <c r="P25" s="148"/>
    </row>
    <row r="26" spans="1:22" ht="16.5" customHeight="1" x14ac:dyDescent="0.25">
      <c r="A26" s="65"/>
      <c r="B26" s="150"/>
      <c r="C26" s="66"/>
      <c r="D26" s="66"/>
      <c r="E26" s="41"/>
      <c r="F26" s="42" t="str">
        <f t="shared" si="0"/>
        <v/>
      </c>
      <c r="G26" s="41"/>
      <c r="H26" s="43"/>
      <c r="I26" s="43"/>
      <c r="J26" s="43"/>
      <c r="K26" s="40" t="str">
        <f t="shared" si="2"/>
        <v/>
      </c>
      <c r="L26" s="43"/>
      <c r="M26" s="43"/>
      <c r="N26" s="42" t="str">
        <f t="shared" si="1"/>
        <v/>
      </c>
      <c r="O26" s="147"/>
      <c r="P26" s="148"/>
    </row>
    <row r="27" spans="1:22" ht="16.5" customHeight="1" x14ac:dyDescent="0.25">
      <c r="A27" s="65"/>
      <c r="B27" s="150"/>
      <c r="C27" s="66"/>
      <c r="D27" s="66"/>
      <c r="E27" s="41"/>
      <c r="F27" s="42" t="str">
        <f t="shared" si="0"/>
        <v/>
      </c>
      <c r="G27" s="41"/>
      <c r="H27" s="43"/>
      <c r="I27" s="43"/>
      <c r="J27" s="43"/>
      <c r="K27" s="40" t="str">
        <f t="shared" si="2"/>
        <v/>
      </c>
      <c r="L27" s="43"/>
      <c r="M27" s="43"/>
      <c r="N27" s="42" t="str">
        <f t="shared" si="1"/>
        <v/>
      </c>
      <c r="O27" s="147"/>
      <c r="P27" s="148"/>
    </row>
    <row r="28" spans="1:22" ht="16.5" customHeight="1" x14ac:dyDescent="0.25">
      <c r="A28" s="65"/>
      <c r="B28" s="150"/>
      <c r="C28" s="66"/>
      <c r="D28" s="66"/>
      <c r="E28" s="41"/>
      <c r="F28" s="42" t="str">
        <f t="shared" si="0"/>
        <v/>
      </c>
      <c r="G28" s="41"/>
      <c r="H28" s="43"/>
      <c r="I28" s="43"/>
      <c r="J28" s="43"/>
      <c r="K28" s="40" t="str">
        <f t="shared" si="2"/>
        <v/>
      </c>
      <c r="L28" s="43"/>
      <c r="M28" s="43"/>
      <c r="N28" s="42" t="str">
        <f t="shared" si="1"/>
        <v/>
      </c>
      <c r="O28" s="147"/>
      <c r="P28" s="148"/>
    </row>
    <row r="29" spans="1:22" ht="16.5" customHeight="1" x14ac:dyDescent="0.25">
      <c r="A29" s="65"/>
      <c r="B29" s="150"/>
      <c r="C29" s="66"/>
      <c r="D29" s="66"/>
      <c r="E29" s="41"/>
      <c r="F29" s="42" t="str">
        <f t="shared" si="0"/>
        <v/>
      </c>
      <c r="G29" s="41"/>
      <c r="H29" s="43"/>
      <c r="I29" s="43"/>
      <c r="J29" s="43"/>
      <c r="K29" s="40" t="str">
        <f t="shared" si="2"/>
        <v/>
      </c>
      <c r="L29" s="43"/>
      <c r="M29" s="43"/>
      <c r="N29" s="42" t="str">
        <f t="shared" si="1"/>
        <v/>
      </c>
      <c r="O29" s="147"/>
      <c r="P29" s="148"/>
    </row>
    <row r="30" spans="1:22" ht="16.5" customHeight="1" x14ac:dyDescent="0.25">
      <c r="A30" s="65"/>
      <c r="B30" s="150"/>
      <c r="C30" s="66"/>
      <c r="D30" s="66"/>
      <c r="E30" s="41"/>
      <c r="F30" s="42" t="str">
        <f t="shared" si="0"/>
        <v/>
      </c>
      <c r="G30" s="41"/>
      <c r="H30" s="43"/>
      <c r="I30" s="43"/>
      <c r="J30" s="43"/>
      <c r="K30" s="40" t="str">
        <f t="shared" si="2"/>
        <v/>
      </c>
      <c r="L30" s="43"/>
      <c r="M30" s="43"/>
      <c r="N30" s="42" t="str">
        <f t="shared" si="1"/>
        <v/>
      </c>
      <c r="O30" s="147"/>
      <c r="P30" s="148"/>
    </row>
    <row r="31" spans="1:22" s="1" customFormat="1" ht="16.5" customHeight="1" x14ac:dyDescent="0.25">
      <c r="A31" s="65"/>
      <c r="B31" s="150"/>
      <c r="C31" s="66"/>
      <c r="D31" s="66"/>
      <c r="E31" s="41"/>
      <c r="F31" s="42" t="str">
        <f t="shared" si="0"/>
        <v/>
      </c>
      <c r="G31" s="41"/>
      <c r="H31" s="43"/>
      <c r="I31" s="43"/>
      <c r="J31" s="43"/>
      <c r="K31" s="40" t="str">
        <f t="shared" si="2"/>
        <v/>
      </c>
      <c r="L31" s="43"/>
      <c r="M31" s="43"/>
      <c r="N31" s="42" t="str">
        <f t="shared" si="1"/>
        <v/>
      </c>
      <c r="O31" s="147"/>
      <c r="P31" s="148"/>
    </row>
    <row r="32" spans="1:22" ht="16.5" customHeight="1" x14ac:dyDescent="0.25">
      <c r="A32" s="65"/>
      <c r="B32" s="150"/>
      <c r="C32" s="66"/>
      <c r="D32" s="66"/>
      <c r="E32" s="41"/>
      <c r="F32" s="42" t="str">
        <f t="shared" si="0"/>
        <v/>
      </c>
      <c r="G32" s="41"/>
      <c r="H32" s="43"/>
      <c r="I32" s="43"/>
      <c r="J32" s="43"/>
      <c r="K32" s="40" t="str">
        <f t="shared" si="2"/>
        <v/>
      </c>
      <c r="L32" s="43"/>
      <c r="M32" s="43"/>
      <c r="N32" s="42" t="str">
        <f t="shared" si="1"/>
        <v/>
      </c>
      <c r="O32" s="149"/>
      <c r="P32" s="148"/>
    </row>
    <row r="33" spans="1:16" ht="16.5" customHeight="1" x14ac:dyDescent="0.25">
      <c r="A33" s="40" t="str">
        <f t="shared" ref="A33:E33" si="3">IF(SUM(A21:A32)=0,"",SUM(A21:A32))</f>
        <v/>
      </c>
      <c r="B33" s="40"/>
      <c r="C33" s="40" t="str">
        <f t="shared" si="3"/>
        <v/>
      </c>
      <c r="D33" s="40">
        <f>SUM(D21:D32)</f>
        <v>0</v>
      </c>
      <c r="E33" s="40" t="str">
        <f t="shared" si="3"/>
        <v/>
      </c>
      <c r="F33" s="40" t="str">
        <f>IF(SUM(F21:F32)=0,"",SUM(F21:F32))</f>
        <v/>
      </c>
      <c r="G33" s="40" t="str">
        <f>IF(SUM(G21:G32)=0,"",SUM(G21:G32))</f>
        <v/>
      </c>
      <c r="H33" s="40" t="str">
        <f t="shared" ref="H33:N33" si="4">IF(SUM(H21:H32)=0,"",SUM(H21:H32))</f>
        <v/>
      </c>
      <c r="I33" s="40" t="str">
        <f t="shared" si="4"/>
        <v/>
      </c>
      <c r="J33" s="40" t="str">
        <f t="shared" si="4"/>
        <v/>
      </c>
      <c r="K33" s="40" t="str">
        <f t="shared" si="4"/>
        <v/>
      </c>
      <c r="L33" s="40" t="str">
        <f t="shared" si="4"/>
        <v/>
      </c>
      <c r="M33" s="40" t="str">
        <f t="shared" si="4"/>
        <v/>
      </c>
      <c r="N33" s="42" t="str">
        <f t="shared" si="4"/>
        <v/>
      </c>
      <c r="O33" s="149" t="str">
        <f>IF(SUM(O21:O32)=0,"",SUM(O21:O32))</f>
        <v/>
      </c>
      <c r="P33" s="148"/>
    </row>
    <row r="34" spans="1:16" ht="16.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5"/>
      <c r="O34" s="9"/>
    </row>
    <row r="35" spans="1:16" ht="25.5" customHeight="1" x14ac:dyDescent="0.25">
      <c r="A35" s="227" t="s">
        <v>78</v>
      </c>
      <c r="B35" s="227"/>
      <c r="C35" s="227"/>
      <c r="D35" s="227"/>
      <c r="E35" s="228"/>
      <c r="F35" s="10" t="s">
        <v>24</v>
      </c>
      <c r="H35" s="10" t="s">
        <v>6</v>
      </c>
      <c r="I35" s="10" t="s">
        <v>9</v>
      </c>
      <c r="J35" s="10" t="s">
        <v>7</v>
      </c>
      <c r="K35" s="10" t="s">
        <v>8</v>
      </c>
      <c r="L35" s="23"/>
      <c r="M35" s="23"/>
      <c r="N35" s="23"/>
    </row>
    <row r="36" spans="1:16" ht="16.5" customHeight="1" x14ac:dyDescent="0.25">
      <c r="A36" s="227"/>
      <c r="B36" s="227"/>
      <c r="C36" s="227"/>
      <c r="D36" s="227"/>
      <c r="E36" s="228"/>
      <c r="F36" s="16" t="str">
        <f>F33</f>
        <v/>
      </c>
      <c r="H36" s="29"/>
      <c r="I36" s="29"/>
      <c r="J36" s="30"/>
      <c r="K36" s="31" t="str">
        <f>IF(OR(F36="",F36=0),"",ROUND(F36*(H36*I36+J36)/1000,2))</f>
        <v/>
      </c>
      <c r="L36" s="38"/>
      <c r="M36" s="249" t="s">
        <v>8</v>
      </c>
      <c r="N36" s="250"/>
      <c r="O36" s="147" t="str">
        <f>K36</f>
        <v/>
      </c>
    </row>
    <row r="37" spans="1:16" ht="5.25" customHeight="1" x14ac:dyDescent="0.25">
      <c r="A37" s="3"/>
      <c r="B37" s="3"/>
      <c r="C37" s="3"/>
      <c r="D37" s="3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 ht="15" customHeight="1" x14ac:dyDescent="0.25">
      <c r="A38" s="13"/>
      <c r="B38" s="3"/>
      <c r="C38" s="3"/>
      <c r="D38" s="3"/>
      <c r="E38" s="20"/>
      <c r="F38" s="20"/>
      <c r="G38" s="20"/>
      <c r="H38" s="21"/>
      <c r="I38" s="21"/>
      <c r="J38" s="27" t="s">
        <v>18</v>
      </c>
      <c r="K38" s="31" t="str">
        <f>IF(K33&lt;&gt;"",IF(K36&lt;&gt;0,K33+K36,""),"")</f>
        <v/>
      </c>
      <c r="L38" s="38"/>
      <c r="M38" s="18"/>
      <c r="N38" s="45"/>
    </row>
    <row r="39" spans="1:16" ht="7.5" customHeight="1" x14ac:dyDescent="0.25">
      <c r="A39" s="13"/>
      <c r="B39" s="3"/>
      <c r="C39" s="3"/>
      <c r="D39" s="3"/>
      <c r="E39" s="20"/>
      <c r="F39" s="20"/>
      <c r="G39" s="20"/>
      <c r="H39" s="21"/>
      <c r="I39" s="21"/>
      <c r="J39" s="22"/>
      <c r="K39" s="17"/>
      <c r="L39" s="17"/>
      <c r="M39" s="18"/>
      <c r="N39" s="19"/>
    </row>
    <row r="40" spans="1:16" ht="25.5" customHeight="1" x14ac:dyDescent="0.25">
      <c r="A40" s="229" t="s">
        <v>25</v>
      </c>
      <c r="B40" s="229"/>
      <c r="C40" s="229"/>
      <c r="D40" s="229"/>
      <c r="E40" s="230"/>
      <c r="F40" s="26" t="s">
        <v>17</v>
      </c>
      <c r="G40" s="23"/>
      <c r="H40" s="23"/>
      <c r="J40" s="10" t="s">
        <v>15</v>
      </c>
      <c r="K40" s="10" t="s">
        <v>16</v>
      </c>
      <c r="L40" s="23"/>
      <c r="M40" s="23"/>
      <c r="N40" s="23"/>
    </row>
    <row r="41" spans="1:16" x14ac:dyDescent="0.25">
      <c r="A41" s="229"/>
      <c r="B41" s="229"/>
      <c r="C41" s="229"/>
      <c r="D41" s="229"/>
      <c r="E41" s="230"/>
      <c r="F41" s="16" t="str">
        <f>F33</f>
        <v/>
      </c>
      <c r="G41" s="24"/>
      <c r="H41" s="25"/>
      <c r="J41" s="30"/>
      <c r="K41" s="31" t="str">
        <f>IF(F41&lt;&gt;"",ROUND(F41*J41,2),"")</f>
        <v/>
      </c>
      <c r="L41" s="38"/>
      <c r="M41" s="249" t="s">
        <v>16</v>
      </c>
      <c r="N41" s="250"/>
      <c r="O41" s="147" t="str">
        <f>K41</f>
        <v/>
      </c>
    </row>
    <row r="42" spans="1:16" ht="5.25" customHeight="1" x14ac:dyDescent="0.25">
      <c r="A42" s="3"/>
      <c r="B42" s="3"/>
      <c r="C42" s="3"/>
      <c r="D42" s="3"/>
      <c r="E42"/>
      <c r="F42"/>
      <c r="G42"/>
      <c r="H42"/>
      <c r="L42" s="46"/>
      <c r="M42" s="46"/>
      <c r="N42" s="46"/>
    </row>
    <row r="43" spans="1:16" x14ac:dyDescent="0.25">
      <c r="B43" s="3"/>
      <c r="C43" s="3"/>
      <c r="D43" s="3"/>
      <c r="E43"/>
      <c r="F43"/>
      <c r="G43"/>
      <c r="H43"/>
      <c r="J43" s="136" t="s">
        <v>108</v>
      </c>
      <c r="K43" s="31" t="str">
        <f>IF(K33&lt;&gt;"",IF(K41&lt;&gt;0,K33+K41,""),"")</f>
        <v/>
      </c>
      <c r="L43" s="38"/>
      <c r="M43" s="46"/>
      <c r="N43" s="38"/>
      <c r="O43" s="128"/>
    </row>
    <row r="44" spans="1:16" ht="8.25" customHeight="1" x14ac:dyDescent="0.25">
      <c r="B44" s="3"/>
      <c r="C44" s="3"/>
      <c r="D44" s="3"/>
      <c r="E44"/>
      <c r="F44"/>
      <c r="G44"/>
      <c r="H44"/>
      <c r="J44" s="28"/>
      <c r="K44" s="38"/>
      <c r="L44" s="38"/>
      <c r="M44" s="46"/>
      <c r="N44" s="38"/>
    </row>
    <row r="45" spans="1:16" s="47" customFormat="1" ht="21.75" customHeight="1" x14ac:dyDescent="0.3">
      <c r="A45" s="244" t="s">
        <v>93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3" t="str">
        <f>(IF(ISNUMBER(N33),N33+K36+K41,"0,00"))</f>
        <v>0,00</v>
      </c>
      <c r="O45" s="243"/>
    </row>
    <row r="46" spans="1:16" ht="19.5" customHeight="1" x14ac:dyDescent="0.25">
      <c r="A46" s="245" t="s">
        <v>97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7"/>
      <c r="N46" s="243" t="str">
        <f>(IF(ISNUMBER(O33),O33+O36+O41,"0,00"))</f>
        <v>0,00</v>
      </c>
      <c r="O46" s="243"/>
    </row>
    <row r="47" spans="1:16" ht="15.75" customHeight="1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</row>
    <row r="48" spans="1:16" x14ac:dyDescent="0.25">
      <c r="A48" s="137" t="s">
        <v>109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4" x14ac:dyDescent="0.25">
      <c r="A49" s="115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240"/>
      <c r="M49" s="240"/>
      <c r="N49" s="1"/>
    </row>
    <row r="50" spans="1:14" x14ac:dyDescent="0.25">
      <c r="A50" s="3"/>
    </row>
    <row r="51" spans="1:14" x14ac:dyDescent="0.25">
      <c r="A51" s="3"/>
    </row>
    <row r="52" spans="1:14" x14ac:dyDescent="0.25">
      <c r="A52" s="3"/>
    </row>
    <row r="54" spans="1:14" x14ac:dyDescent="0.25">
      <c r="A54" s="3"/>
    </row>
    <row r="55" spans="1:14" x14ac:dyDescent="0.25">
      <c r="A55" s="3"/>
    </row>
    <row r="56" spans="1:14" x14ac:dyDescent="0.25">
      <c r="A56" s="3"/>
    </row>
  </sheetData>
  <sheetProtection algorithmName="SHA-512" hashValue="TD8GdjD3u0S7WHmdR/PUFjXmwkynzCQTMxYcJamGtZ9RSLZgPPtwTiRlLw9fk+1o2fweh91llEJ6dhPV0cdmdw==" saltValue="HoQSNBZAfd/8yLoTyJk2Pg==" spinCount="100000" sheet="1" selectLockedCells="1"/>
  <mergeCells count="34">
    <mergeCell ref="A40:E41"/>
    <mergeCell ref="M41:N41"/>
    <mergeCell ref="A45:M45"/>
    <mergeCell ref="N45:O45"/>
    <mergeCell ref="A46:M46"/>
    <mergeCell ref="N46:O46"/>
    <mergeCell ref="L19:L20"/>
    <mergeCell ref="M19:M20"/>
    <mergeCell ref="N19:N20"/>
    <mergeCell ref="O19:P19"/>
    <mergeCell ref="L49:M49"/>
    <mergeCell ref="O11:P14"/>
    <mergeCell ref="A12:C13"/>
    <mergeCell ref="F13:H13"/>
    <mergeCell ref="J13:M13"/>
    <mergeCell ref="A35:E36"/>
    <mergeCell ref="M36:N36"/>
    <mergeCell ref="A16:I16"/>
    <mergeCell ref="A19:A20"/>
    <mergeCell ref="B19:B20"/>
    <mergeCell ref="C19:C20"/>
    <mergeCell ref="D19:D20"/>
    <mergeCell ref="E19:E20"/>
    <mergeCell ref="F19:F20"/>
    <mergeCell ref="G19:G20"/>
    <mergeCell ref="H19:J19"/>
    <mergeCell ref="K19:K20"/>
    <mergeCell ref="A15:I15"/>
    <mergeCell ref="E5:H5"/>
    <mergeCell ref="I5:J5"/>
    <mergeCell ref="K5:N5"/>
    <mergeCell ref="E9:F9"/>
    <mergeCell ref="J9:K9"/>
    <mergeCell ref="E11:N11"/>
  </mergeCells>
  <conditionalFormatting sqref="N13">
    <cfRule type="cellIs" dxfId="71" priority="2" operator="lessThan">
      <formula>0.8</formula>
    </cfRule>
  </conditionalFormatting>
  <conditionalFormatting sqref="O11:P14">
    <cfRule type="containsText" dxfId="70" priority="1" operator="containsText" text="Die gewährte monatliche Ausbildungsvergütung liegt unter 80 Prozent der vergleichbaren Ausbildungsvergütung nach dem TVAöD-Pflege. Eine Erstattung durch das Land ist ausgeschlossen. ">
      <formula>NOT(ISERROR(SEARCH("Die gewährte monatliche Ausbildungsvergütung liegt unter 80 Prozent der vergleichbaren Ausbildungsvergütung nach dem TVAöD-Pflege. Eine Erstattung durch das Land ist ausgeschlossen. ",O11)))</formula>
    </cfRule>
  </conditionalFormatting>
  <dataValidations count="2">
    <dataValidation type="list" allowBlank="1" showInputMessage="1" showErrorMessage="1" sqref="K7">
      <formula1>$W$5:$W$6</formula1>
    </dataValidation>
    <dataValidation type="list" allowBlank="1" showInputMessage="1" showErrorMessage="1" sqref="F7">
      <formula1>$W$8:$W$9</formula1>
    </dataValidation>
  </dataValidations>
  <pageMargins left="0.7" right="0.7" top="0.78740157499999996" bottom="0.78740157499999996" header="0.3" footer="0.3"/>
  <pageSetup paperSize="9" scale="62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showGridLines="0" topLeftCell="A3" zoomScaleNormal="100" workbookViewId="0">
      <selection activeCell="K15" sqref="K15"/>
    </sheetView>
  </sheetViews>
  <sheetFormatPr baseColWidth="10" defaultColWidth="11.42578125" defaultRowHeight="15" x14ac:dyDescent="0.25"/>
  <cols>
    <col min="1" max="1" width="9.28515625" style="2" customWidth="1"/>
    <col min="2" max="2" width="7.85546875" style="2" customWidth="1"/>
    <col min="3" max="3" width="10.42578125" style="2" customWidth="1"/>
    <col min="4" max="4" width="12.140625" style="2" customWidth="1"/>
    <col min="5" max="5" width="6.85546875" style="2" customWidth="1"/>
    <col min="6" max="6" width="10.5703125" style="2" customWidth="1"/>
    <col min="7" max="8" width="11.7109375" style="2" customWidth="1"/>
    <col min="9" max="9" width="10.5703125" style="2" customWidth="1"/>
    <col min="10" max="10" width="10.42578125" style="2" customWidth="1"/>
    <col min="11" max="11" width="10.85546875" style="2" customWidth="1"/>
    <col min="12" max="13" width="11.7109375" style="2" customWidth="1"/>
    <col min="14" max="14" width="11" style="2" customWidth="1"/>
    <col min="15" max="15" width="13.5703125" style="2" customWidth="1"/>
    <col min="16" max="16" width="21" style="2" customWidth="1"/>
    <col min="17" max="17" width="11.42578125" style="2"/>
    <col min="18" max="23" width="0" style="2" hidden="1" customWidth="1"/>
    <col min="24" max="16384" width="11.42578125" style="2"/>
  </cols>
  <sheetData>
    <row r="1" spans="1:23" ht="15.75" x14ac:dyDescent="0.25">
      <c r="A1" s="116" t="s">
        <v>100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23" ht="18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3" ht="15.75" customHeight="1" x14ac:dyDescent="0.25">
      <c r="A3" s="6" t="s">
        <v>26</v>
      </c>
      <c r="B3" s="13"/>
      <c r="C3" s="13"/>
      <c r="D3" s="13"/>
      <c r="E3" s="170">
        <f>'Abrechnung Zusammenfassung'!F7</f>
        <v>0</v>
      </c>
      <c r="F3" s="168"/>
      <c r="G3" s="168"/>
      <c r="H3" s="168"/>
      <c r="I3" s="168"/>
      <c r="J3" s="168"/>
      <c r="K3" s="168"/>
      <c r="L3" s="168"/>
      <c r="M3" s="168"/>
      <c r="N3" s="169"/>
    </row>
    <row r="4" spans="1:23" s="36" customFormat="1" ht="8.25" customHeight="1" x14ac:dyDescent="0.25">
      <c r="A4" s="32"/>
      <c r="B4" s="33"/>
      <c r="C4" s="33"/>
      <c r="D4" s="33"/>
      <c r="E4" s="34"/>
      <c r="F4" s="34"/>
      <c r="G4" s="34"/>
      <c r="H4" s="34"/>
      <c r="I4" s="34"/>
      <c r="J4" s="34"/>
      <c r="K4" s="35"/>
      <c r="L4" s="35"/>
      <c r="M4" s="35"/>
      <c r="N4" s="35"/>
    </row>
    <row r="5" spans="1:23" ht="15.75" customHeight="1" x14ac:dyDescent="0.25">
      <c r="A5" s="6" t="s">
        <v>54</v>
      </c>
      <c r="B5" s="13"/>
      <c r="C5" s="13"/>
      <c r="D5" s="13"/>
      <c r="E5" s="231"/>
      <c r="F5" s="231"/>
      <c r="G5" s="231"/>
      <c r="H5" s="231"/>
      <c r="I5" s="232" t="s">
        <v>53</v>
      </c>
      <c r="J5" s="233"/>
      <c r="K5" s="226"/>
      <c r="L5" s="226"/>
      <c r="M5" s="226"/>
      <c r="N5" s="226"/>
      <c r="W5" s="2" t="s">
        <v>3</v>
      </c>
    </row>
    <row r="6" spans="1:23" ht="7.5" customHeight="1" x14ac:dyDescent="0.25">
      <c r="A6" s="7"/>
      <c r="B6" s="8"/>
      <c r="C6" s="13"/>
      <c r="D6" s="13"/>
      <c r="E6" s="14"/>
      <c r="F6" s="14"/>
      <c r="G6" s="14"/>
      <c r="H6" s="14"/>
      <c r="I6" s="12"/>
      <c r="J6" s="12"/>
      <c r="K6" s="12"/>
      <c r="L6" s="12"/>
      <c r="M6" s="12"/>
      <c r="N6" s="12"/>
      <c r="W6" s="2" t="s">
        <v>4</v>
      </c>
    </row>
    <row r="7" spans="1:23" ht="15.75" customHeight="1" x14ac:dyDescent="0.25">
      <c r="A7" s="7" t="s">
        <v>20</v>
      </c>
      <c r="B7" s="8"/>
      <c r="E7" s="117" t="s">
        <v>116</v>
      </c>
      <c r="F7" s="67"/>
      <c r="G7" s="2" t="s">
        <v>115</v>
      </c>
      <c r="H7" s="68"/>
      <c r="J7" s="145" t="s">
        <v>117</v>
      </c>
      <c r="K7" s="67"/>
      <c r="L7" s="2" t="s">
        <v>115</v>
      </c>
      <c r="M7" s="68"/>
    </row>
    <row r="8" spans="1:23" ht="7.5" customHeight="1" x14ac:dyDescent="0.25">
      <c r="A8" s="7"/>
      <c r="B8" s="8"/>
      <c r="E8" s="4"/>
      <c r="F8" s="39"/>
      <c r="G8" s="39"/>
      <c r="H8" s="4"/>
      <c r="I8" s="4"/>
      <c r="J8" s="12"/>
      <c r="K8" s="12"/>
      <c r="L8" s="12"/>
      <c r="M8" s="12"/>
      <c r="N8" s="12"/>
      <c r="W8" s="2" t="s">
        <v>4</v>
      </c>
    </row>
    <row r="9" spans="1:23" ht="16.5" customHeight="1" x14ac:dyDescent="0.25">
      <c r="A9" s="7" t="s">
        <v>21</v>
      </c>
      <c r="B9" s="8"/>
      <c r="C9" s="91" t="s">
        <v>68</v>
      </c>
      <c r="E9" s="238" t="s">
        <v>22</v>
      </c>
      <c r="F9" s="239"/>
      <c r="G9" s="67"/>
      <c r="J9" s="236" t="s">
        <v>19</v>
      </c>
      <c r="K9" s="237"/>
      <c r="L9" s="67"/>
      <c r="M9" s="37"/>
      <c r="N9" s="12"/>
      <c r="O9" s="133"/>
      <c r="P9" s="133"/>
      <c r="W9" s="2" t="s">
        <v>5</v>
      </c>
    </row>
    <row r="10" spans="1:23" ht="7.5" customHeight="1" x14ac:dyDescent="0.25">
      <c r="A10" s="7"/>
      <c r="B10" s="8"/>
      <c r="C10" s="13"/>
      <c r="D10" s="13"/>
      <c r="E10" s="4"/>
      <c r="F10" s="4"/>
      <c r="G10" s="4"/>
      <c r="H10" s="12"/>
      <c r="I10" s="12"/>
      <c r="J10" s="12"/>
      <c r="K10" s="12"/>
      <c r="L10" s="12"/>
      <c r="M10" s="12"/>
      <c r="N10" s="12"/>
      <c r="O10" s="133"/>
      <c r="P10" s="133"/>
    </row>
    <row r="11" spans="1:23" ht="15.75" customHeight="1" x14ac:dyDescent="0.25">
      <c r="A11" s="7" t="s">
        <v>73</v>
      </c>
      <c r="B11" s="13"/>
      <c r="C11" s="13"/>
      <c r="D11" s="13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07" t="str">
        <f>IF(N13&lt;80%,V16,IF(AND(N13&gt;80%,N13&lt;89.995%),V17,""))</f>
        <v/>
      </c>
      <c r="P11" s="207"/>
    </row>
    <row r="12" spans="1:23" ht="20.25" customHeight="1" x14ac:dyDescent="0.25">
      <c r="A12" s="234" t="s">
        <v>72</v>
      </c>
      <c r="B12" s="234"/>
      <c r="C12" s="234"/>
      <c r="D12" s="13"/>
      <c r="E12" s="95"/>
      <c r="F12" s="95"/>
      <c r="G12" s="95"/>
      <c r="H12" s="96"/>
      <c r="I12" s="96"/>
      <c r="J12" s="96"/>
      <c r="K12" s="97"/>
      <c r="L12" s="97"/>
      <c r="M12" s="97"/>
      <c r="N12" s="12"/>
      <c r="O12" s="207"/>
      <c r="P12" s="207"/>
      <c r="V12" s="129"/>
    </row>
    <row r="13" spans="1:23" ht="29.25" customHeight="1" x14ac:dyDescent="0.25">
      <c r="A13" s="235"/>
      <c r="B13" s="235"/>
      <c r="C13" s="235"/>
      <c r="D13" s="101"/>
      <c r="E13" s="99"/>
      <c r="F13" s="218" t="s">
        <v>71</v>
      </c>
      <c r="G13" s="218"/>
      <c r="H13" s="218"/>
      <c r="I13" s="100" t="str">
        <f>IF((D13=""),"",(IF($L$9="",1490.69,1552.07)))</f>
        <v/>
      </c>
      <c r="J13" s="219" t="s">
        <v>75</v>
      </c>
      <c r="K13" s="219"/>
      <c r="L13" s="219"/>
      <c r="M13" s="220"/>
      <c r="N13" s="102" t="str">
        <f>IF(ISNUMBER(D13),D13/I13,"0,00%")</f>
        <v>0,00%</v>
      </c>
      <c r="O13" s="207"/>
      <c r="P13" s="207"/>
    </row>
    <row r="14" spans="1:23" ht="10.5" customHeight="1" x14ac:dyDescent="0.25">
      <c r="A14" s="157"/>
      <c r="B14" s="157"/>
      <c r="C14" s="157"/>
      <c r="D14" s="251"/>
      <c r="E14" s="99"/>
      <c r="F14" s="158"/>
      <c r="G14" s="158"/>
      <c r="H14" s="158"/>
      <c r="I14" s="106"/>
      <c r="J14" s="159"/>
      <c r="K14" s="159"/>
      <c r="L14" s="159"/>
      <c r="M14" s="159"/>
      <c r="N14" s="108"/>
      <c r="O14" s="207"/>
      <c r="P14" s="207"/>
    </row>
    <row r="15" spans="1:23" ht="21.75" customHeight="1" x14ac:dyDescent="0.25">
      <c r="A15" s="221" t="s">
        <v>106</v>
      </c>
      <c r="B15" s="221"/>
      <c r="C15" s="221"/>
      <c r="D15" s="221"/>
      <c r="E15" s="221"/>
      <c r="F15" s="221"/>
      <c r="G15" s="221"/>
      <c r="H15" s="221"/>
      <c r="I15" s="222"/>
      <c r="J15" s="111" t="s">
        <v>76</v>
      </c>
      <c r="K15" s="146"/>
      <c r="L15" s="113" t="s">
        <v>77</v>
      </c>
      <c r="M15" s="146"/>
      <c r="O15" s="140"/>
      <c r="P15" s="140"/>
    </row>
    <row r="16" spans="1:23" ht="24.75" customHeight="1" x14ac:dyDescent="0.25">
      <c r="A16" s="223" t="s">
        <v>122</v>
      </c>
      <c r="B16" s="224"/>
      <c r="C16" s="224"/>
      <c r="D16" s="224"/>
      <c r="E16" s="224"/>
      <c r="F16" s="224"/>
      <c r="G16" s="224"/>
      <c r="H16" s="224"/>
      <c r="I16" s="225"/>
      <c r="J16" s="111" t="s">
        <v>76</v>
      </c>
      <c r="K16" s="146"/>
      <c r="L16" s="113" t="s">
        <v>77</v>
      </c>
      <c r="M16" s="146"/>
      <c r="O16" s="126" t="s">
        <v>79</v>
      </c>
      <c r="P16" s="146"/>
      <c r="V16" s="139" t="s">
        <v>104</v>
      </c>
    </row>
    <row r="17" spans="1:22" ht="13.5" customHeight="1" x14ac:dyDescent="0.25">
      <c r="A17" s="123"/>
      <c r="B17" s="110"/>
      <c r="C17" s="110"/>
      <c r="D17" s="110"/>
      <c r="E17" s="110"/>
      <c r="F17" s="110"/>
      <c r="G17" s="110"/>
      <c r="H17" s="110"/>
      <c r="I17" s="110"/>
      <c r="J17" s="124"/>
      <c r="K17" s="159"/>
      <c r="L17" s="108"/>
      <c r="V17" s="134" t="s">
        <v>105</v>
      </c>
    </row>
    <row r="18" spans="1:22" ht="9" customHeight="1" x14ac:dyDescent="0.25">
      <c r="C18" s="115"/>
      <c r="D18" s="121"/>
      <c r="E18" s="122"/>
      <c r="F18" s="122"/>
      <c r="G18" s="122"/>
      <c r="H18" s="121"/>
      <c r="I18" s="121"/>
      <c r="J18" s="121"/>
      <c r="K18" s="122"/>
      <c r="L18" s="159"/>
      <c r="M18" s="159"/>
      <c r="N18" s="108"/>
    </row>
    <row r="19" spans="1:22" ht="27" customHeight="1" x14ac:dyDescent="0.25">
      <c r="A19" s="208" t="s">
        <v>0</v>
      </c>
      <c r="B19" s="208" t="s">
        <v>2</v>
      </c>
      <c r="C19" s="208" t="s">
        <v>81</v>
      </c>
      <c r="D19" s="208" t="s">
        <v>82</v>
      </c>
      <c r="E19" s="209" t="s">
        <v>83</v>
      </c>
      <c r="F19" s="212" t="s">
        <v>102</v>
      </c>
      <c r="G19" s="209" t="s">
        <v>84</v>
      </c>
      <c r="H19" s="215" t="s">
        <v>1</v>
      </c>
      <c r="I19" s="216"/>
      <c r="J19" s="217"/>
      <c r="K19" s="241" t="s">
        <v>23</v>
      </c>
      <c r="L19" s="209" t="s">
        <v>88</v>
      </c>
      <c r="M19" s="209" t="s">
        <v>89</v>
      </c>
      <c r="N19" s="212" t="s">
        <v>90</v>
      </c>
      <c r="O19" s="248" t="s">
        <v>114</v>
      </c>
      <c r="P19" s="248"/>
    </row>
    <row r="20" spans="1:22" ht="60" customHeight="1" x14ac:dyDescent="0.25">
      <c r="A20" s="208" t="s">
        <v>0</v>
      </c>
      <c r="B20" s="208"/>
      <c r="C20" s="208"/>
      <c r="D20" s="208"/>
      <c r="E20" s="210"/>
      <c r="F20" s="213"/>
      <c r="G20" s="210"/>
      <c r="H20" s="44" t="s">
        <v>85</v>
      </c>
      <c r="I20" s="5" t="s">
        <v>86</v>
      </c>
      <c r="J20" s="11" t="s">
        <v>87</v>
      </c>
      <c r="K20" s="242"/>
      <c r="L20" s="211"/>
      <c r="M20" s="211"/>
      <c r="N20" s="214"/>
      <c r="O20" s="104" t="s">
        <v>91</v>
      </c>
      <c r="P20" s="135" t="s">
        <v>107</v>
      </c>
    </row>
    <row r="21" spans="1:22" ht="16.5" customHeight="1" x14ac:dyDescent="0.25">
      <c r="A21" s="65"/>
      <c r="B21" s="150"/>
      <c r="C21" s="66"/>
      <c r="D21" s="66"/>
      <c r="E21" s="41"/>
      <c r="F21" s="42" t="str">
        <f t="shared" ref="F21:F32" si="0">IF(C21="","",C21+D21+E21)</f>
        <v/>
      </c>
      <c r="G21" s="41"/>
      <c r="H21" s="43"/>
      <c r="I21" s="43"/>
      <c r="J21" s="43"/>
      <c r="K21" s="40" t="str">
        <f>IF(F21="","",(F21+H21+I21+J21))</f>
        <v/>
      </c>
      <c r="L21" s="43"/>
      <c r="M21" s="43"/>
      <c r="N21" s="42" t="str">
        <f t="shared" ref="N21:N32" si="1">IF(K21="","",K21-L21-M21)</f>
        <v/>
      </c>
      <c r="O21" s="153"/>
      <c r="P21" s="148"/>
    </row>
    <row r="22" spans="1:22" ht="16.5" customHeight="1" x14ac:dyDescent="0.25">
      <c r="A22" s="65"/>
      <c r="B22" s="150"/>
      <c r="C22" s="66"/>
      <c r="D22" s="66"/>
      <c r="E22" s="41"/>
      <c r="F22" s="42" t="str">
        <f t="shared" si="0"/>
        <v/>
      </c>
      <c r="G22" s="41"/>
      <c r="H22" s="43"/>
      <c r="I22" s="43"/>
      <c r="J22" s="43"/>
      <c r="K22" s="40" t="str">
        <f t="shared" ref="K22:K32" si="2">IF(F22="","",(F22+H22+I22+J22))</f>
        <v/>
      </c>
      <c r="L22" s="43"/>
      <c r="M22" s="43"/>
      <c r="N22" s="42" t="str">
        <f t="shared" si="1"/>
        <v/>
      </c>
      <c r="O22" s="147"/>
      <c r="P22" s="148"/>
      <c r="T22" s="2">
        <f>COUNTA(C21:C25)</f>
        <v>0</v>
      </c>
    </row>
    <row r="23" spans="1:22" ht="16.5" customHeight="1" x14ac:dyDescent="0.25">
      <c r="A23" s="65"/>
      <c r="B23" s="150"/>
      <c r="C23" s="66"/>
      <c r="D23" s="66"/>
      <c r="E23" s="41"/>
      <c r="F23" s="42" t="str">
        <f t="shared" si="0"/>
        <v/>
      </c>
      <c r="G23" s="41"/>
      <c r="H23" s="43"/>
      <c r="I23" s="43"/>
      <c r="J23" s="43"/>
      <c r="K23" s="40" t="str">
        <f t="shared" si="2"/>
        <v/>
      </c>
      <c r="L23" s="43"/>
      <c r="M23" s="43"/>
      <c r="N23" s="42" t="str">
        <f t="shared" si="1"/>
        <v/>
      </c>
      <c r="O23" s="147"/>
      <c r="P23" s="148"/>
    </row>
    <row r="24" spans="1:22" ht="16.5" customHeight="1" x14ac:dyDescent="0.25">
      <c r="A24" s="65"/>
      <c r="B24" s="150"/>
      <c r="C24" s="66"/>
      <c r="D24" s="66"/>
      <c r="E24" s="41"/>
      <c r="F24" s="42" t="str">
        <f t="shared" si="0"/>
        <v/>
      </c>
      <c r="G24" s="41"/>
      <c r="H24" s="43"/>
      <c r="I24" s="43"/>
      <c r="J24" s="43"/>
      <c r="K24" s="40" t="str">
        <f t="shared" si="2"/>
        <v/>
      </c>
      <c r="L24" s="43"/>
      <c r="M24" s="43"/>
      <c r="N24" s="42" t="str">
        <f t="shared" si="1"/>
        <v/>
      </c>
      <c r="O24" s="147"/>
      <c r="P24" s="148"/>
    </row>
    <row r="25" spans="1:22" ht="16.5" customHeight="1" x14ac:dyDescent="0.25">
      <c r="A25" s="65"/>
      <c r="B25" s="150"/>
      <c r="C25" s="66"/>
      <c r="D25" s="66"/>
      <c r="E25" s="41"/>
      <c r="F25" s="42" t="str">
        <f t="shared" si="0"/>
        <v/>
      </c>
      <c r="G25" s="41"/>
      <c r="H25" s="43"/>
      <c r="I25" s="43"/>
      <c r="J25" s="43"/>
      <c r="K25" s="40" t="str">
        <f t="shared" si="2"/>
        <v/>
      </c>
      <c r="L25" s="43"/>
      <c r="M25" s="43"/>
      <c r="N25" s="42" t="str">
        <f t="shared" si="1"/>
        <v/>
      </c>
      <c r="O25" s="147"/>
      <c r="P25" s="148"/>
    </row>
    <row r="26" spans="1:22" ht="16.5" customHeight="1" x14ac:dyDescent="0.25">
      <c r="A26" s="65"/>
      <c r="B26" s="150"/>
      <c r="C26" s="66"/>
      <c r="D26" s="66"/>
      <c r="E26" s="41"/>
      <c r="F26" s="42" t="str">
        <f t="shared" si="0"/>
        <v/>
      </c>
      <c r="G26" s="41"/>
      <c r="H26" s="43"/>
      <c r="I26" s="43"/>
      <c r="J26" s="43"/>
      <c r="K26" s="40" t="str">
        <f t="shared" si="2"/>
        <v/>
      </c>
      <c r="L26" s="43"/>
      <c r="M26" s="43"/>
      <c r="N26" s="42" t="str">
        <f t="shared" si="1"/>
        <v/>
      </c>
      <c r="O26" s="147"/>
      <c r="P26" s="148"/>
    </row>
    <row r="27" spans="1:22" ht="16.5" customHeight="1" x14ac:dyDescent="0.25">
      <c r="A27" s="65"/>
      <c r="B27" s="150"/>
      <c r="C27" s="66"/>
      <c r="D27" s="66"/>
      <c r="E27" s="41"/>
      <c r="F27" s="42" t="str">
        <f t="shared" si="0"/>
        <v/>
      </c>
      <c r="G27" s="41"/>
      <c r="H27" s="43"/>
      <c r="I27" s="43"/>
      <c r="J27" s="43"/>
      <c r="K27" s="40" t="str">
        <f t="shared" si="2"/>
        <v/>
      </c>
      <c r="L27" s="43"/>
      <c r="M27" s="43"/>
      <c r="N27" s="42" t="str">
        <f t="shared" si="1"/>
        <v/>
      </c>
      <c r="O27" s="147"/>
      <c r="P27" s="148"/>
    </row>
    <row r="28" spans="1:22" ht="16.5" customHeight="1" x14ac:dyDescent="0.25">
      <c r="A28" s="65"/>
      <c r="B28" s="150"/>
      <c r="C28" s="66"/>
      <c r="D28" s="66"/>
      <c r="E28" s="41"/>
      <c r="F28" s="42" t="str">
        <f t="shared" si="0"/>
        <v/>
      </c>
      <c r="G28" s="41"/>
      <c r="H28" s="43"/>
      <c r="I28" s="43"/>
      <c r="J28" s="43"/>
      <c r="K28" s="40" t="str">
        <f t="shared" si="2"/>
        <v/>
      </c>
      <c r="L28" s="43"/>
      <c r="M28" s="43"/>
      <c r="N28" s="42" t="str">
        <f t="shared" si="1"/>
        <v/>
      </c>
      <c r="O28" s="147"/>
      <c r="P28" s="148"/>
    </row>
    <row r="29" spans="1:22" ht="16.5" customHeight="1" x14ac:dyDescent="0.25">
      <c r="A29" s="65"/>
      <c r="B29" s="150"/>
      <c r="C29" s="66"/>
      <c r="D29" s="66"/>
      <c r="E29" s="41"/>
      <c r="F29" s="42" t="str">
        <f t="shared" si="0"/>
        <v/>
      </c>
      <c r="G29" s="41"/>
      <c r="H29" s="43"/>
      <c r="I29" s="43"/>
      <c r="J29" s="43"/>
      <c r="K29" s="40" t="str">
        <f t="shared" si="2"/>
        <v/>
      </c>
      <c r="L29" s="43"/>
      <c r="M29" s="43"/>
      <c r="N29" s="42" t="str">
        <f t="shared" si="1"/>
        <v/>
      </c>
      <c r="O29" s="147"/>
      <c r="P29" s="148"/>
    </row>
    <row r="30" spans="1:22" ht="16.5" customHeight="1" x14ac:dyDescent="0.25">
      <c r="A30" s="65"/>
      <c r="B30" s="150"/>
      <c r="C30" s="66"/>
      <c r="D30" s="66"/>
      <c r="E30" s="41"/>
      <c r="F30" s="42" t="str">
        <f t="shared" si="0"/>
        <v/>
      </c>
      <c r="G30" s="41"/>
      <c r="H30" s="43"/>
      <c r="I30" s="43"/>
      <c r="J30" s="43"/>
      <c r="K30" s="40" t="str">
        <f t="shared" si="2"/>
        <v/>
      </c>
      <c r="L30" s="43"/>
      <c r="M30" s="43"/>
      <c r="N30" s="42" t="str">
        <f t="shared" si="1"/>
        <v/>
      </c>
      <c r="O30" s="147"/>
      <c r="P30" s="148"/>
    </row>
    <row r="31" spans="1:22" s="1" customFormat="1" ht="16.5" customHeight="1" x14ac:dyDescent="0.25">
      <c r="A31" s="65"/>
      <c r="B31" s="150"/>
      <c r="C31" s="66"/>
      <c r="D31" s="66"/>
      <c r="E31" s="41"/>
      <c r="F31" s="42" t="str">
        <f t="shared" si="0"/>
        <v/>
      </c>
      <c r="G31" s="41"/>
      <c r="H31" s="43"/>
      <c r="I31" s="43"/>
      <c r="J31" s="43"/>
      <c r="K31" s="40" t="str">
        <f t="shared" si="2"/>
        <v/>
      </c>
      <c r="L31" s="43"/>
      <c r="M31" s="43"/>
      <c r="N31" s="42" t="str">
        <f t="shared" si="1"/>
        <v/>
      </c>
      <c r="O31" s="147"/>
      <c r="P31" s="148"/>
    </row>
    <row r="32" spans="1:22" ht="16.5" customHeight="1" x14ac:dyDescent="0.25">
      <c r="A32" s="65"/>
      <c r="B32" s="150"/>
      <c r="C32" s="66"/>
      <c r="D32" s="66"/>
      <c r="E32" s="41"/>
      <c r="F32" s="42" t="str">
        <f t="shared" si="0"/>
        <v/>
      </c>
      <c r="G32" s="41"/>
      <c r="H32" s="43"/>
      <c r="I32" s="43"/>
      <c r="J32" s="43"/>
      <c r="K32" s="40" t="str">
        <f t="shared" si="2"/>
        <v/>
      </c>
      <c r="L32" s="43"/>
      <c r="M32" s="43"/>
      <c r="N32" s="42" t="str">
        <f t="shared" si="1"/>
        <v/>
      </c>
      <c r="O32" s="149"/>
      <c r="P32" s="148"/>
    </row>
    <row r="33" spans="1:16" ht="16.5" customHeight="1" x14ac:dyDescent="0.25">
      <c r="A33" s="40" t="str">
        <f t="shared" ref="A33:E33" si="3">IF(SUM(A21:A32)=0,"",SUM(A21:A32))</f>
        <v/>
      </c>
      <c r="B33" s="40"/>
      <c r="C33" s="40" t="str">
        <f t="shared" si="3"/>
        <v/>
      </c>
      <c r="D33" s="40">
        <f>SUM(D21:D32)</f>
        <v>0</v>
      </c>
      <c r="E33" s="40" t="str">
        <f t="shared" si="3"/>
        <v/>
      </c>
      <c r="F33" s="40" t="str">
        <f>IF(SUM(F21:F32)=0,"",SUM(F21:F32))</f>
        <v/>
      </c>
      <c r="G33" s="40" t="str">
        <f>IF(SUM(G21:G32)=0,"",SUM(G21:G32))</f>
        <v/>
      </c>
      <c r="H33" s="40" t="str">
        <f t="shared" ref="H33:N33" si="4">IF(SUM(H21:H32)=0,"",SUM(H21:H32))</f>
        <v/>
      </c>
      <c r="I33" s="40" t="str">
        <f t="shared" si="4"/>
        <v/>
      </c>
      <c r="J33" s="40" t="str">
        <f t="shared" si="4"/>
        <v/>
      </c>
      <c r="K33" s="40" t="str">
        <f t="shared" si="4"/>
        <v/>
      </c>
      <c r="L33" s="40" t="str">
        <f t="shared" si="4"/>
        <v/>
      </c>
      <c r="M33" s="40" t="str">
        <f t="shared" si="4"/>
        <v/>
      </c>
      <c r="N33" s="42" t="str">
        <f t="shared" si="4"/>
        <v/>
      </c>
      <c r="O33" s="154" t="str">
        <f>IF(SUM(O21:O32)=0,"",SUM(O21:O32))</f>
        <v/>
      </c>
      <c r="P33" s="148"/>
    </row>
    <row r="34" spans="1:16" ht="16.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5"/>
      <c r="O34" s="9"/>
    </row>
    <row r="35" spans="1:16" ht="25.5" customHeight="1" x14ac:dyDescent="0.25">
      <c r="A35" s="227" t="s">
        <v>78</v>
      </c>
      <c r="B35" s="227"/>
      <c r="C35" s="227"/>
      <c r="D35" s="227"/>
      <c r="E35" s="228"/>
      <c r="F35" s="10" t="s">
        <v>24</v>
      </c>
      <c r="H35" s="10" t="s">
        <v>6</v>
      </c>
      <c r="I35" s="10" t="s">
        <v>9</v>
      </c>
      <c r="J35" s="10" t="s">
        <v>7</v>
      </c>
      <c r="K35" s="10" t="s">
        <v>8</v>
      </c>
      <c r="L35" s="23"/>
      <c r="M35" s="23"/>
      <c r="N35" s="23"/>
    </row>
    <row r="36" spans="1:16" ht="16.5" customHeight="1" x14ac:dyDescent="0.25">
      <c r="A36" s="227"/>
      <c r="B36" s="227"/>
      <c r="C36" s="227"/>
      <c r="D36" s="227"/>
      <c r="E36" s="228"/>
      <c r="F36" s="16" t="str">
        <f>F33</f>
        <v/>
      </c>
      <c r="H36" s="29"/>
      <c r="I36" s="29"/>
      <c r="J36" s="30"/>
      <c r="K36" s="31" t="str">
        <f>IF(OR(F36="",F36=0),"",ROUND(F36*(H36*I36+J36)/1000,2))</f>
        <v/>
      </c>
      <c r="L36" s="38"/>
      <c r="M36" s="249" t="s">
        <v>8</v>
      </c>
      <c r="N36" s="250"/>
      <c r="O36" s="147" t="str">
        <f>K36</f>
        <v/>
      </c>
    </row>
    <row r="37" spans="1:16" ht="5.25" customHeight="1" x14ac:dyDescent="0.25">
      <c r="A37" s="3"/>
      <c r="B37" s="3"/>
      <c r="C37" s="3"/>
      <c r="D37" s="3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 ht="15" customHeight="1" x14ac:dyDescent="0.25">
      <c r="A38" s="13"/>
      <c r="B38" s="3"/>
      <c r="C38" s="3"/>
      <c r="D38" s="3"/>
      <c r="E38" s="20"/>
      <c r="F38" s="20"/>
      <c r="G38" s="20"/>
      <c r="H38" s="21"/>
      <c r="I38" s="21"/>
      <c r="J38" s="27" t="s">
        <v>18</v>
      </c>
      <c r="K38" s="31" t="str">
        <f>IF(K33&lt;&gt;"",IF(K36&lt;&gt;0,K33+K36,""),"")</f>
        <v/>
      </c>
      <c r="L38" s="38"/>
      <c r="M38" s="18"/>
      <c r="N38" s="45"/>
    </row>
    <row r="39" spans="1:16" ht="7.5" customHeight="1" x14ac:dyDescent="0.25">
      <c r="A39" s="13"/>
      <c r="B39" s="3"/>
      <c r="C39" s="3"/>
      <c r="D39" s="3"/>
      <c r="E39" s="20"/>
      <c r="F39" s="20"/>
      <c r="G39" s="20"/>
      <c r="H39" s="21"/>
      <c r="I39" s="21"/>
      <c r="J39" s="22"/>
      <c r="K39" s="17"/>
      <c r="L39" s="17"/>
      <c r="M39" s="18"/>
      <c r="N39" s="19"/>
    </row>
    <row r="40" spans="1:16" ht="25.5" customHeight="1" x14ac:dyDescent="0.25">
      <c r="A40" s="229" t="s">
        <v>25</v>
      </c>
      <c r="B40" s="229"/>
      <c r="C40" s="229"/>
      <c r="D40" s="229"/>
      <c r="E40" s="230"/>
      <c r="F40" s="26" t="s">
        <v>17</v>
      </c>
      <c r="G40" s="23"/>
      <c r="H40" s="23"/>
      <c r="J40" s="10" t="s">
        <v>15</v>
      </c>
      <c r="K40" s="10" t="s">
        <v>16</v>
      </c>
      <c r="L40" s="23"/>
      <c r="M40" s="23"/>
      <c r="N40" s="23"/>
    </row>
    <row r="41" spans="1:16" x14ac:dyDescent="0.25">
      <c r="A41" s="229"/>
      <c r="B41" s="229"/>
      <c r="C41" s="229"/>
      <c r="D41" s="229"/>
      <c r="E41" s="230"/>
      <c r="F41" s="16" t="str">
        <f>F33</f>
        <v/>
      </c>
      <c r="G41" s="24"/>
      <c r="H41" s="25"/>
      <c r="J41" s="30"/>
      <c r="K41" s="31" t="str">
        <f>IF(F41&lt;&gt;"",ROUND(F41*J41,2),"")</f>
        <v/>
      </c>
      <c r="L41" s="38"/>
      <c r="M41" s="249" t="s">
        <v>16</v>
      </c>
      <c r="N41" s="250"/>
      <c r="O41" s="147" t="str">
        <f>K41</f>
        <v/>
      </c>
    </row>
    <row r="42" spans="1:16" ht="5.25" customHeight="1" x14ac:dyDescent="0.25">
      <c r="A42" s="3"/>
      <c r="B42" s="3"/>
      <c r="C42" s="3"/>
      <c r="D42" s="3"/>
      <c r="E42"/>
      <c r="F42"/>
      <c r="G42"/>
      <c r="H42"/>
      <c r="L42" s="46"/>
      <c r="M42" s="46"/>
      <c r="N42" s="46"/>
    </row>
    <row r="43" spans="1:16" x14ac:dyDescent="0.25">
      <c r="B43" s="3"/>
      <c r="C43" s="3"/>
      <c r="D43" s="3"/>
      <c r="E43"/>
      <c r="F43"/>
      <c r="G43"/>
      <c r="H43"/>
      <c r="J43" s="136" t="s">
        <v>108</v>
      </c>
      <c r="K43" s="31" t="str">
        <f>IF(K33&lt;&gt;"",IF(K41&lt;&gt;0,K33+K41,""),"")</f>
        <v/>
      </c>
      <c r="L43" s="38"/>
      <c r="M43" s="46"/>
      <c r="N43" s="38"/>
      <c r="O43" s="128"/>
    </row>
    <row r="44" spans="1:16" ht="8.25" customHeight="1" x14ac:dyDescent="0.25">
      <c r="B44" s="3"/>
      <c r="C44" s="3"/>
      <c r="D44" s="3"/>
      <c r="E44"/>
      <c r="F44"/>
      <c r="G44"/>
      <c r="H44"/>
      <c r="J44" s="28"/>
      <c r="K44" s="38"/>
      <c r="L44" s="38"/>
      <c r="M44" s="46"/>
      <c r="N44" s="38"/>
    </row>
    <row r="45" spans="1:16" s="47" customFormat="1" ht="21.75" customHeight="1" x14ac:dyDescent="0.3">
      <c r="A45" s="244" t="s">
        <v>93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3" t="str">
        <f>(IF(ISNUMBER(N33),N33+K36+K41,"0,00"))</f>
        <v>0,00</v>
      </c>
      <c r="O45" s="243"/>
    </row>
    <row r="46" spans="1:16" ht="19.5" customHeight="1" x14ac:dyDescent="0.25">
      <c r="A46" s="245" t="s">
        <v>97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7"/>
      <c r="N46" s="243" t="str">
        <f>(IF(ISNUMBER(O33),O33+O36+O41,"0,00"))</f>
        <v>0,00</v>
      </c>
      <c r="O46" s="243"/>
    </row>
    <row r="47" spans="1:16" ht="15.75" customHeight="1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</row>
    <row r="48" spans="1:16" x14ac:dyDescent="0.25">
      <c r="A48" s="137" t="s">
        <v>109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4" x14ac:dyDescent="0.25">
      <c r="A49" s="115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240"/>
      <c r="M49" s="240"/>
      <c r="N49" s="1"/>
    </row>
    <row r="50" spans="1:14" x14ac:dyDescent="0.25">
      <c r="A50" s="3"/>
    </row>
    <row r="51" spans="1:14" x14ac:dyDescent="0.25">
      <c r="A51" s="3"/>
    </row>
    <row r="52" spans="1:14" x14ac:dyDescent="0.25">
      <c r="A52" s="3"/>
    </row>
    <row r="54" spans="1:14" x14ac:dyDescent="0.25">
      <c r="A54" s="3"/>
    </row>
    <row r="55" spans="1:14" x14ac:dyDescent="0.25">
      <c r="A55" s="3"/>
    </row>
    <row r="56" spans="1:14" x14ac:dyDescent="0.25">
      <c r="A56" s="3"/>
    </row>
  </sheetData>
  <sheetProtection algorithmName="SHA-512" hashValue="H1HlzgZ+2JTp6/+QOa15GYfyVCjX5lBS2glJ8noGw/5MLvKRVSRKO3PyYpbVdIix9hrqRbs5O0V534QbXHdj9Q==" saltValue="8Q2/da7WSp8m2shJ10GaYg==" spinCount="100000" sheet="1" selectLockedCells="1"/>
  <mergeCells count="34">
    <mergeCell ref="A40:E41"/>
    <mergeCell ref="M41:N41"/>
    <mergeCell ref="A45:M45"/>
    <mergeCell ref="N45:O45"/>
    <mergeCell ref="A46:M46"/>
    <mergeCell ref="N46:O46"/>
    <mergeCell ref="L19:L20"/>
    <mergeCell ref="M19:M20"/>
    <mergeCell ref="N19:N20"/>
    <mergeCell ref="O19:P19"/>
    <mergeCell ref="L49:M49"/>
    <mergeCell ref="O11:P14"/>
    <mergeCell ref="A12:C13"/>
    <mergeCell ref="F13:H13"/>
    <mergeCell ref="J13:M13"/>
    <mergeCell ref="A35:E36"/>
    <mergeCell ref="M36:N36"/>
    <mergeCell ref="A16:I16"/>
    <mergeCell ref="A19:A20"/>
    <mergeCell ref="B19:B20"/>
    <mergeCell ref="C19:C20"/>
    <mergeCell ref="D19:D20"/>
    <mergeCell ref="E19:E20"/>
    <mergeCell ref="F19:F20"/>
    <mergeCell ref="G19:G20"/>
    <mergeCell ref="H19:J19"/>
    <mergeCell ref="K19:K20"/>
    <mergeCell ref="A15:I15"/>
    <mergeCell ref="E5:H5"/>
    <mergeCell ref="I5:J5"/>
    <mergeCell ref="K5:N5"/>
    <mergeCell ref="E9:F9"/>
    <mergeCell ref="J9:K9"/>
    <mergeCell ref="E11:N11"/>
  </mergeCells>
  <conditionalFormatting sqref="N13">
    <cfRule type="cellIs" dxfId="69" priority="2" operator="lessThan">
      <formula>0.8</formula>
    </cfRule>
  </conditionalFormatting>
  <conditionalFormatting sqref="O11:P14">
    <cfRule type="containsText" dxfId="68" priority="1" operator="containsText" text="Die gewährte monatliche Ausbildungsvergütung liegt unter 80 Prozent der vergleichbaren Ausbildungsvergütung nach dem TVAöD-Pflege. Eine Erstattung durch das Land ist ausgeschlossen. ">
      <formula>NOT(ISERROR(SEARCH("Die gewährte monatliche Ausbildungsvergütung liegt unter 80 Prozent der vergleichbaren Ausbildungsvergütung nach dem TVAöD-Pflege. Eine Erstattung durch das Land ist ausgeschlossen. ",O11)))</formula>
    </cfRule>
  </conditionalFormatting>
  <dataValidations count="2">
    <dataValidation type="list" allowBlank="1" showInputMessage="1" showErrorMessage="1" sqref="F7">
      <formula1>$W$8:$W$9</formula1>
    </dataValidation>
    <dataValidation type="list" allowBlank="1" showInputMessage="1" showErrorMessage="1" sqref="K7">
      <formula1>$W$5:$W$6</formula1>
    </dataValidation>
  </dataValidations>
  <pageMargins left="0.7" right="0.7" top="0.78740157499999996" bottom="0.78740157499999996" header="0.3" footer="0.3"/>
  <pageSetup paperSize="9" scale="60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showGridLines="0" topLeftCell="A3" workbookViewId="0">
      <selection activeCell="K15" sqref="K15"/>
    </sheetView>
  </sheetViews>
  <sheetFormatPr baseColWidth="10" defaultColWidth="11.42578125" defaultRowHeight="15" x14ac:dyDescent="0.25"/>
  <cols>
    <col min="1" max="1" width="9.28515625" style="2" customWidth="1"/>
    <col min="2" max="2" width="7.85546875" style="2" customWidth="1"/>
    <col min="3" max="3" width="10.42578125" style="2" customWidth="1"/>
    <col min="4" max="4" width="12.140625" style="2" customWidth="1"/>
    <col min="5" max="5" width="6.85546875" style="2" customWidth="1"/>
    <col min="6" max="6" width="10.5703125" style="2" customWidth="1"/>
    <col min="7" max="8" width="11.7109375" style="2" customWidth="1"/>
    <col min="9" max="9" width="10.5703125" style="2" customWidth="1"/>
    <col min="10" max="10" width="10.42578125" style="2" customWidth="1"/>
    <col min="11" max="11" width="10.85546875" style="2" customWidth="1"/>
    <col min="12" max="13" width="11.7109375" style="2" customWidth="1"/>
    <col min="14" max="14" width="11" style="2" customWidth="1"/>
    <col min="15" max="15" width="13.5703125" style="2" customWidth="1"/>
    <col min="16" max="16" width="21" style="2" customWidth="1"/>
    <col min="17" max="17" width="11.42578125" style="2"/>
    <col min="18" max="23" width="0" style="2" hidden="1" customWidth="1"/>
    <col min="24" max="16384" width="11.42578125" style="2"/>
  </cols>
  <sheetData>
    <row r="1" spans="1:23" ht="15.75" x14ac:dyDescent="0.25">
      <c r="A1" s="116" t="s">
        <v>100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23" ht="18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3" ht="15.75" customHeight="1" x14ac:dyDescent="0.25">
      <c r="A3" s="6" t="s">
        <v>26</v>
      </c>
      <c r="B3" s="13"/>
      <c r="C3" s="13"/>
      <c r="D3" s="13"/>
      <c r="E3" s="170">
        <f>'Abrechnung Zusammenfassung'!F7</f>
        <v>0</v>
      </c>
      <c r="F3" s="168"/>
      <c r="G3" s="168"/>
      <c r="H3" s="168"/>
      <c r="I3" s="168"/>
      <c r="J3" s="168"/>
      <c r="K3" s="168"/>
      <c r="L3" s="168"/>
      <c r="M3" s="168"/>
      <c r="N3" s="169"/>
    </row>
    <row r="4" spans="1:23" s="36" customFormat="1" ht="8.25" customHeight="1" x14ac:dyDescent="0.25">
      <c r="A4" s="32"/>
      <c r="B4" s="33"/>
      <c r="C4" s="33"/>
      <c r="D4" s="33"/>
      <c r="E4" s="34"/>
      <c r="F4" s="34"/>
      <c r="G4" s="34"/>
      <c r="H4" s="34"/>
      <c r="I4" s="34"/>
      <c r="J4" s="34"/>
      <c r="K4" s="35"/>
      <c r="L4" s="35"/>
      <c r="M4" s="35"/>
      <c r="N4" s="35"/>
    </row>
    <row r="5" spans="1:23" ht="15.75" customHeight="1" x14ac:dyDescent="0.25">
      <c r="A5" s="6" t="s">
        <v>54</v>
      </c>
      <c r="B5" s="13"/>
      <c r="C5" s="13"/>
      <c r="D5" s="13"/>
      <c r="E5" s="231"/>
      <c r="F5" s="231"/>
      <c r="G5" s="231"/>
      <c r="H5" s="231"/>
      <c r="I5" s="232" t="s">
        <v>53</v>
      </c>
      <c r="J5" s="233"/>
      <c r="K5" s="226"/>
      <c r="L5" s="226"/>
      <c r="M5" s="226"/>
      <c r="N5" s="226"/>
      <c r="W5" s="2" t="s">
        <v>3</v>
      </c>
    </row>
    <row r="6" spans="1:23" ht="7.5" customHeight="1" x14ac:dyDescent="0.25">
      <c r="A6" s="7"/>
      <c r="B6" s="8"/>
      <c r="C6" s="13"/>
      <c r="D6" s="13"/>
      <c r="E6" s="14"/>
      <c r="F6" s="14"/>
      <c r="G6" s="14"/>
      <c r="H6" s="14"/>
      <c r="I6" s="12"/>
      <c r="J6" s="12"/>
      <c r="K6" s="12"/>
      <c r="L6" s="12"/>
      <c r="M6" s="12"/>
      <c r="N6" s="12"/>
      <c r="W6" s="2" t="s">
        <v>4</v>
      </c>
    </row>
    <row r="7" spans="1:23" ht="15.75" customHeight="1" x14ac:dyDescent="0.25">
      <c r="A7" s="7" t="s">
        <v>20</v>
      </c>
      <c r="B7" s="8"/>
      <c r="E7" s="117" t="s">
        <v>116</v>
      </c>
      <c r="F7" s="67"/>
      <c r="G7" s="2" t="s">
        <v>115</v>
      </c>
      <c r="H7" s="68"/>
      <c r="J7" s="145" t="s">
        <v>117</v>
      </c>
      <c r="K7" s="67"/>
      <c r="L7" s="2" t="s">
        <v>115</v>
      </c>
      <c r="M7" s="68"/>
    </row>
    <row r="8" spans="1:23" ht="7.5" customHeight="1" x14ac:dyDescent="0.25">
      <c r="A8" s="7"/>
      <c r="B8" s="8"/>
      <c r="E8" s="4"/>
      <c r="F8" s="39"/>
      <c r="G8" s="39"/>
      <c r="H8" s="4"/>
      <c r="I8" s="4"/>
      <c r="J8" s="12"/>
      <c r="K8" s="12"/>
      <c r="L8" s="12"/>
      <c r="M8" s="12"/>
      <c r="N8" s="12"/>
      <c r="W8" s="2" t="s">
        <v>4</v>
      </c>
    </row>
    <row r="9" spans="1:23" ht="16.5" customHeight="1" x14ac:dyDescent="0.25">
      <c r="A9" s="7" t="s">
        <v>21</v>
      </c>
      <c r="B9" s="8"/>
      <c r="C9" s="91" t="s">
        <v>68</v>
      </c>
      <c r="E9" s="238" t="s">
        <v>22</v>
      </c>
      <c r="F9" s="239"/>
      <c r="G9" s="67"/>
      <c r="J9" s="236" t="s">
        <v>19</v>
      </c>
      <c r="K9" s="237"/>
      <c r="L9" s="67"/>
      <c r="M9" s="37"/>
      <c r="N9" s="12"/>
      <c r="O9" s="133"/>
      <c r="P9" s="133"/>
      <c r="W9" s="2" t="s">
        <v>5</v>
      </c>
    </row>
    <row r="10" spans="1:23" ht="7.5" customHeight="1" x14ac:dyDescent="0.25">
      <c r="A10" s="7"/>
      <c r="B10" s="8"/>
      <c r="C10" s="13"/>
      <c r="D10" s="13"/>
      <c r="E10" s="4"/>
      <c r="F10" s="4"/>
      <c r="G10" s="4"/>
      <c r="H10" s="12"/>
      <c r="I10" s="12"/>
      <c r="J10" s="12"/>
      <c r="K10" s="12"/>
      <c r="L10" s="12"/>
      <c r="M10" s="12"/>
      <c r="N10" s="12"/>
      <c r="O10" s="133"/>
      <c r="P10" s="133"/>
    </row>
    <row r="11" spans="1:23" ht="15.75" customHeight="1" x14ac:dyDescent="0.25">
      <c r="A11" s="7" t="s">
        <v>73</v>
      </c>
      <c r="B11" s="13"/>
      <c r="C11" s="13"/>
      <c r="D11" s="13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07" t="str">
        <f>IF(N13&lt;80%,V16,IF(AND(N13&gt;80%,N13&lt;89.995%),V17,""))</f>
        <v/>
      </c>
      <c r="P11" s="207"/>
    </row>
    <row r="12" spans="1:23" ht="20.25" customHeight="1" x14ac:dyDescent="0.25">
      <c r="A12" s="234" t="s">
        <v>72</v>
      </c>
      <c r="B12" s="234"/>
      <c r="C12" s="234"/>
      <c r="D12" s="13"/>
      <c r="E12" s="95"/>
      <c r="F12" s="95"/>
      <c r="G12" s="95"/>
      <c r="H12" s="96"/>
      <c r="I12" s="96"/>
      <c r="J12" s="96"/>
      <c r="K12" s="97"/>
      <c r="L12" s="97"/>
      <c r="M12" s="97"/>
      <c r="N12" s="12"/>
      <c r="O12" s="207"/>
      <c r="P12" s="207"/>
      <c r="V12" s="129"/>
    </row>
    <row r="13" spans="1:23" ht="29.25" customHeight="1" x14ac:dyDescent="0.25">
      <c r="A13" s="235"/>
      <c r="B13" s="235"/>
      <c r="C13" s="235"/>
      <c r="D13" s="101"/>
      <c r="E13" s="99"/>
      <c r="F13" s="218" t="s">
        <v>71</v>
      </c>
      <c r="G13" s="218"/>
      <c r="H13" s="218"/>
      <c r="I13" s="100" t="str">
        <f>IF((D13=""),"",(IF($L$9="",1490.69,1552.07)))</f>
        <v/>
      </c>
      <c r="J13" s="219" t="s">
        <v>75</v>
      </c>
      <c r="K13" s="219"/>
      <c r="L13" s="219"/>
      <c r="M13" s="220"/>
      <c r="N13" s="102" t="str">
        <f>IF(ISNUMBER(D13),D13/I13,"0,00%")</f>
        <v>0,00%</v>
      </c>
      <c r="O13" s="207"/>
      <c r="P13" s="207"/>
    </row>
    <row r="14" spans="1:23" ht="10.5" customHeight="1" x14ac:dyDescent="0.25">
      <c r="A14" s="142"/>
      <c r="B14" s="142"/>
      <c r="C14" s="142"/>
      <c r="D14" s="251"/>
      <c r="E14" s="99"/>
      <c r="F14" s="143"/>
      <c r="G14" s="143"/>
      <c r="H14" s="143"/>
      <c r="I14" s="106"/>
      <c r="J14" s="144"/>
      <c r="K14" s="144"/>
      <c r="L14" s="144"/>
      <c r="M14" s="144"/>
      <c r="N14" s="108"/>
      <c r="O14" s="207"/>
      <c r="P14" s="207"/>
    </row>
    <row r="15" spans="1:23" ht="21.75" customHeight="1" x14ac:dyDescent="0.25">
      <c r="A15" s="221" t="s">
        <v>106</v>
      </c>
      <c r="B15" s="221"/>
      <c r="C15" s="221"/>
      <c r="D15" s="221"/>
      <c r="E15" s="221"/>
      <c r="F15" s="221"/>
      <c r="G15" s="221"/>
      <c r="H15" s="221"/>
      <c r="I15" s="222"/>
      <c r="J15" s="111" t="s">
        <v>76</v>
      </c>
      <c r="K15" s="146"/>
      <c r="L15" s="113" t="s">
        <v>77</v>
      </c>
      <c r="M15" s="146"/>
      <c r="O15" s="140"/>
      <c r="P15" s="140"/>
    </row>
    <row r="16" spans="1:23" ht="24.75" customHeight="1" x14ac:dyDescent="0.25">
      <c r="A16" s="223" t="s">
        <v>122</v>
      </c>
      <c r="B16" s="224"/>
      <c r="C16" s="224"/>
      <c r="D16" s="224"/>
      <c r="E16" s="224"/>
      <c r="F16" s="224"/>
      <c r="G16" s="224"/>
      <c r="H16" s="224"/>
      <c r="I16" s="225"/>
      <c r="J16" s="111" t="s">
        <v>76</v>
      </c>
      <c r="K16" s="146"/>
      <c r="L16" s="113" t="s">
        <v>77</v>
      </c>
      <c r="M16" s="146"/>
      <c r="O16" s="126" t="s">
        <v>79</v>
      </c>
      <c r="P16" s="146"/>
      <c r="V16" s="139" t="s">
        <v>104</v>
      </c>
    </row>
    <row r="17" spans="1:22" ht="13.5" customHeight="1" x14ac:dyDescent="0.25">
      <c r="A17" s="123"/>
      <c r="B17" s="110"/>
      <c r="C17" s="110"/>
      <c r="D17" s="110"/>
      <c r="E17" s="110"/>
      <c r="F17" s="110"/>
      <c r="G17" s="110"/>
      <c r="H17" s="110"/>
      <c r="I17" s="110"/>
      <c r="J17" s="124"/>
      <c r="K17" s="144"/>
      <c r="L17" s="108"/>
      <c r="V17" s="134" t="s">
        <v>105</v>
      </c>
    </row>
    <row r="18" spans="1:22" ht="9" customHeight="1" x14ac:dyDescent="0.25">
      <c r="C18" s="115"/>
      <c r="D18" s="121"/>
      <c r="E18" s="122"/>
      <c r="F18" s="122"/>
      <c r="G18" s="122"/>
      <c r="H18" s="121"/>
      <c r="I18" s="121"/>
      <c r="J18" s="121"/>
      <c r="K18" s="122"/>
      <c r="L18" s="144"/>
      <c r="M18" s="144"/>
      <c r="N18" s="108"/>
    </row>
    <row r="19" spans="1:22" ht="27" customHeight="1" x14ac:dyDescent="0.25">
      <c r="A19" s="208" t="s">
        <v>0</v>
      </c>
      <c r="B19" s="208" t="s">
        <v>2</v>
      </c>
      <c r="C19" s="208" t="s">
        <v>81</v>
      </c>
      <c r="D19" s="208" t="s">
        <v>82</v>
      </c>
      <c r="E19" s="209" t="s">
        <v>83</v>
      </c>
      <c r="F19" s="212" t="s">
        <v>102</v>
      </c>
      <c r="G19" s="209" t="s">
        <v>84</v>
      </c>
      <c r="H19" s="215" t="s">
        <v>1</v>
      </c>
      <c r="I19" s="216"/>
      <c r="J19" s="217"/>
      <c r="K19" s="241" t="s">
        <v>23</v>
      </c>
      <c r="L19" s="209" t="s">
        <v>88</v>
      </c>
      <c r="M19" s="209" t="s">
        <v>89</v>
      </c>
      <c r="N19" s="212" t="s">
        <v>90</v>
      </c>
      <c r="O19" s="248" t="s">
        <v>114</v>
      </c>
      <c r="P19" s="248"/>
    </row>
    <row r="20" spans="1:22" ht="60" customHeight="1" x14ac:dyDescent="0.25">
      <c r="A20" s="208" t="s">
        <v>0</v>
      </c>
      <c r="B20" s="208"/>
      <c r="C20" s="208"/>
      <c r="D20" s="208"/>
      <c r="E20" s="210"/>
      <c r="F20" s="213"/>
      <c r="G20" s="210"/>
      <c r="H20" s="44" t="s">
        <v>85</v>
      </c>
      <c r="I20" s="5" t="s">
        <v>86</v>
      </c>
      <c r="J20" s="11" t="s">
        <v>87</v>
      </c>
      <c r="K20" s="242"/>
      <c r="L20" s="211"/>
      <c r="M20" s="211"/>
      <c r="N20" s="214"/>
      <c r="O20" s="104" t="s">
        <v>91</v>
      </c>
      <c r="P20" s="135" t="s">
        <v>107</v>
      </c>
    </row>
    <row r="21" spans="1:22" ht="16.5" customHeight="1" x14ac:dyDescent="0.25">
      <c r="A21" s="65"/>
      <c r="B21" s="150"/>
      <c r="C21" s="66"/>
      <c r="D21" s="66"/>
      <c r="E21" s="41"/>
      <c r="F21" s="42" t="str">
        <f t="shared" ref="F21:F32" si="0">IF(C21="","",C21+D21+E21)</f>
        <v/>
      </c>
      <c r="G21" s="41"/>
      <c r="H21" s="43"/>
      <c r="I21" s="43"/>
      <c r="J21" s="43"/>
      <c r="K21" s="40" t="str">
        <f>IF(F21="","",(F21+H21+I21+J21))</f>
        <v/>
      </c>
      <c r="L21" s="43"/>
      <c r="M21" s="43"/>
      <c r="N21" s="42" t="str">
        <f t="shared" ref="N21:N32" si="1">IF(K21="","",K21-L21-M21)</f>
        <v/>
      </c>
      <c r="O21" s="147"/>
      <c r="P21" s="148"/>
    </row>
    <row r="22" spans="1:22" ht="16.5" customHeight="1" x14ac:dyDescent="0.25">
      <c r="A22" s="65"/>
      <c r="B22" s="150"/>
      <c r="C22" s="66"/>
      <c r="D22" s="66"/>
      <c r="E22" s="41"/>
      <c r="F22" s="42" t="str">
        <f t="shared" si="0"/>
        <v/>
      </c>
      <c r="G22" s="41"/>
      <c r="H22" s="43"/>
      <c r="I22" s="43"/>
      <c r="J22" s="43"/>
      <c r="K22" s="40" t="str">
        <f t="shared" ref="K22:K32" si="2">IF(F22="","",(F22+H22+I22+J22))</f>
        <v/>
      </c>
      <c r="L22" s="43"/>
      <c r="M22" s="43"/>
      <c r="N22" s="42" t="str">
        <f t="shared" si="1"/>
        <v/>
      </c>
      <c r="O22" s="147"/>
      <c r="P22" s="148"/>
      <c r="T22" s="2">
        <f>COUNTA(C21:C25)</f>
        <v>0</v>
      </c>
    </row>
    <row r="23" spans="1:22" ht="16.5" customHeight="1" x14ac:dyDescent="0.25">
      <c r="A23" s="65"/>
      <c r="B23" s="150"/>
      <c r="C23" s="66"/>
      <c r="D23" s="66"/>
      <c r="E23" s="41"/>
      <c r="F23" s="42" t="str">
        <f t="shared" si="0"/>
        <v/>
      </c>
      <c r="G23" s="41"/>
      <c r="H23" s="43"/>
      <c r="I23" s="43"/>
      <c r="J23" s="43"/>
      <c r="K23" s="40" t="str">
        <f t="shared" si="2"/>
        <v/>
      </c>
      <c r="L23" s="43"/>
      <c r="M23" s="43"/>
      <c r="N23" s="42" t="str">
        <f t="shared" si="1"/>
        <v/>
      </c>
      <c r="O23" s="147"/>
      <c r="P23" s="148"/>
    </row>
    <row r="24" spans="1:22" ht="16.5" customHeight="1" x14ac:dyDescent="0.25">
      <c r="A24" s="65"/>
      <c r="B24" s="150"/>
      <c r="C24" s="66"/>
      <c r="D24" s="66"/>
      <c r="E24" s="41"/>
      <c r="F24" s="42" t="str">
        <f t="shared" si="0"/>
        <v/>
      </c>
      <c r="G24" s="41"/>
      <c r="H24" s="43"/>
      <c r="I24" s="43"/>
      <c r="J24" s="43"/>
      <c r="K24" s="40" t="str">
        <f t="shared" si="2"/>
        <v/>
      </c>
      <c r="L24" s="43"/>
      <c r="M24" s="43"/>
      <c r="N24" s="42" t="str">
        <f t="shared" si="1"/>
        <v/>
      </c>
      <c r="O24" s="147"/>
      <c r="P24" s="148"/>
    </row>
    <row r="25" spans="1:22" ht="16.5" customHeight="1" x14ac:dyDescent="0.25">
      <c r="A25" s="65"/>
      <c r="B25" s="150"/>
      <c r="C25" s="66"/>
      <c r="D25" s="66"/>
      <c r="E25" s="41"/>
      <c r="F25" s="42" t="str">
        <f t="shared" si="0"/>
        <v/>
      </c>
      <c r="G25" s="41"/>
      <c r="H25" s="43"/>
      <c r="I25" s="43"/>
      <c r="J25" s="43"/>
      <c r="K25" s="40" t="str">
        <f t="shared" si="2"/>
        <v/>
      </c>
      <c r="L25" s="43"/>
      <c r="M25" s="43"/>
      <c r="N25" s="42" t="str">
        <f t="shared" si="1"/>
        <v/>
      </c>
      <c r="O25" s="147"/>
      <c r="P25" s="148"/>
    </row>
    <row r="26" spans="1:22" ht="16.5" customHeight="1" x14ac:dyDescent="0.25">
      <c r="A26" s="65"/>
      <c r="B26" s="150"/>
      <c r="C26" s="66"/>
      <c r="D26" s="66"/>
      <c r="E26" s="41"/>
      <c r="F26" s="42" t="str">
        <f t="shared" si="0"/>
        <v/>
      </c>
      <c r="G26" s="41"/>
      <c r="H26" s="43"/>
      <c r="I26" s="43"/>
      <c r="J26" s="43"/>
      <c r="K26" s="40" t="str">
        <f t="shared" si="2"/>
        <v/>
      </c>
      <c r="L26" s="43"/>
      <c r="M26" s="43"/>
      <c r="N26" s="42" t="str">
        <f t="shared" si="1"/>
        <v/>
      </c>
      <c r="O26" s="147"/>
      <c r="P26" s="148"/>
    </row>
    <row r="27" spans="1:22" ht="16.5" customHeight="1" x14ac:dyDescent="0.25">
      <c r="A27" s="65"/>
      <c r="B27" s="150"/>
      <c r="C27" s="66"/>
      <c r="D27" s="66"/>
      <c r="E27" s="41"/>
      <c r="F27" s="42" t="str">
        <f t="shared" si="0"/>
        <v/>
      </c>
      <c r="G27" s="41"/>
      <c r="H27" s="43"/>
      <c r="I27" s="43"/>
      <c r="J27" s="43"/>
      <c r="K27" s="40" t="str">
        <f t="shared" si="2"/>
        <v/>
      </c>
      <c r="L27" s="43"/>
      <c r="M27" s="43"/>
      <c r="N27" s="42" t="str">
        <f t="shared" si="1"/>
        <v/>
      </c>
      <c r="O27" s="147"/>
      <c r="P27" s="148"/>
    </row>
    <row r="28" spans="1:22" ht="16.5" customHeight="1" x14ac:dyDescent="0.25">
      <c r="A28" s="65"/>
      <c r="B28" s="150"/>
      <c r="C28" s="66"/>
      <c r="D28" s="66"/>
      <c r="E28" s="41"/>
      <c r="F28" s="42" t="str">
        <f t="shared" si="0"/>
        <v/>
      </c>
      <c r="G28" s="41"/>
      <c r="H28" s="43"/>
      <c r="I28" s="43"/>
      <c r="J28" s="43"/>
      <c r="K28" s="40" t="str">
        <f t="shared" si="2"/>
        <v/>
      </c>
      <c r="L28" s="43"/>
      <c r="M28" s="43"/>
      <c r="N28" s="42" t="str">
        <f t="shared" si="1"/>
        <v/>
      </c>
      <c r="O28" s="147"/>
      <c r="P28" s="148"/>
    </row>
    <row r="29" spans="1:22" ht="16.5" customHeight="1" x14ac:dyDescent="0.25">
      <c r="A29" s="65"/>
      <c r="B29" s="150"/>
      <c r="C29" s="66"/>
      <c r="D29" s="66"/>
      <c r="E29" s="41"/>
      <c r="F29" s="42" t="str">
        <f t="shared" si="0"/>
        <v/>
      </c>
      <c r="G29" s="41"/>
      <c r="H29" s="43"/>
      <c r="I29" s="43"/>
      <c r="J29" s="43"/>
      <c r="K29" s="40" t="str">
        <f t="shared" si="2"/>
        <v/>
      </c>
      <c r="L29" s="43"/>
      <c r="M29" s="43"/>
      <c r="N29" s="42" t="str">
        <f t="shared" si="1"/>
        <v/>
      </c>
      <c r="O29" s="147"/>
      <c r="P29" s="148"/>
    </row>
    <row r="30" spans="1:22" ht="16.5" customHeight="1" x14ac:dyDescent="0.25">
      <c r="A30" s="65"/>
      <c r="B30" s="150"/>
      <c r="C30" s="66"/>
      <c r="D30" s="66"/>
      <c r="E30" s="41"/>
      <c r="F30" s="42" t="str">
        <f t="shared" si="0"/>
        <v/>
      </c>
      <c r="G30" s="41"/>
      <c r="H30" s="43"/>
      <c r="I30" s="43"/>
      <c r="J30" s="43"/>
      <c r="K30" s="40" t="str">
        <f t="shared" si="2"/>
        <v/>
      </c>
      <c r="L30" s="43"/>
      <c r="M30" s="43"/>
      <c r="N30" s="42" t="str">
        <f t="shared" si="1"/>
        <v/>
      </c>
      <c r="O30" s="147"/>
      <c r="P30" s="148"/>
    </row>
    <row r="31" spans="1:22" s="1" customFormat="1" ht="16.5" customHeight="1" x14ac:dyDescent="0.25">
      <c r="A31" s="65"/>
      <c r="B31" s="150"/>
      <c r="C31" s="66"/>
      <c r="D31" s="66"/>
      <c r="E31" s="41"/>
      <c r="F31" s="42" t="str">
        <f t="shared" si="0"/>
        <v/>
      </c>
      <c r="G31" s="41"/>
      <c r="H31" s="43"/>
      <c r="I31" s="43"/>
      <c r="J31" s="43"/>
      <c r="K31" s="40" t="str">
        <f t="shared" si="2"/>
        <v/>
      </c>
      <c r="L31" s="43"/>
      <c r="M31" s="43"/>
      <c r="N31" s="42" t="str">
        <f t="shared" si="1"/>
        <v/>
      </c>
      <c r="O31" s="147"/>
      <c r="P31" s="148"/>
    </row>
    <row r="32" spans="1:22" ht="16.5" customHeight="1" x14ac:dyDescent="0.25">
      <c r="A32" s="65"/>
      <c r="B32" s="150"/>
      <c r="C32" s="66"/>
      <c r="D32" s="66"/>
      <c r="E32" s="41"/>
      <c r="F32" s="42" t="str">
        <f t="shared" si="0"/>
        <v/>
      </c>
      <c r="G32" s="41"/>
      <c r="H32" s="43"/>
      <c r="I32" s="43"/>
      <c r="J32" s="43"/>
      <c r="K32" s="40" t="str">
        <f t="shared" si="2"/>
        <v/>
      </c>
      <c r="L32" s="43"/>
      <c r="M32" s="43"/>
      <c r="N32" s="42" t="str">
        <f t="shared" si="1"/>
        <v/>
      </c>
      <c r="O32" s="149"/>
      <c r="P32" s="148"/>
    </row>
    <row r="33" spans="1:16" ht="16.5" customHeight="1" x14ac:dyDescent="0.25">
      <c r="A33" s="40" t="str">
        <f t="shared" ref="A33:E33" si="3">IF(SUM(A21:A32)=0,"",SUM(A21:A32))</f>
        <v/>
      </c>
      <c r="B33" s="40"/>
      <c r="C33" s="40" t="str">
        <f t="shared" si="3"/>
        <v/>
      </c>
      <c r="D33" s="40">
        <f>SUM(D21:D32)</f>
        <v>0</v>
      </c>
      <c r="E33" s="40" t="str">
        <f t="shared" si="3"/>
        <v/>
      </c>
      <c r="F33" s="40" t="str">
        <f>IF(SUM(F21:F32)=0,"",SUM(F21:F32))</f>
        <v/>
      </c>
      <c r="G33" s="40" t="str">
        <f>IF(SUM(G21:G32)=0,"",SUM(G21:G32))</f>
        <v/>
      </c>
      <c r="H33" s="40" t="str">
        <f t="shared" ref="H33:N33" si="4">IF(SUM(H21:H32)=0,"",SUM(H21:H32))</f>
        <v/>
      </c>
      <c r="I33" s="40" t="str">
        <f t="shared" si="4"/>
        <v/>
      </c>
      <c r="J33" s="40" t="str">
        <f t="shared" si="4"/>
        <v/>
      </c>
      <c r="K33" s="40" t="str">
        <f t="shared" si="4"/>
        <v/>
      </c>
      <c r="L33" s="40" t="str">
        <f t="shared" si="4"/>
        <v/>
      </c>
      <c r="M33" s="40" t="str">
        <f t="shared" si="4"/>
        <v/>
      </c>
      <c r="N33" s="42" t="str">
        <f t="shared" si="4"/>
        <v/>
      </c>
      <c r="O33" s="149" t="str">
        <f>IF(SUM(O21:O32)=0,"",SUM(O21:O32))</f>
        <v/>
      </c>
      <c r="P33" s="148"/>
    </row>
    <row r="34" spans="1:16" ht="16.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5"/>
      <c r="O34" s="9"/>
    </row>
    <row r="35" spans="1:16" ht="25.5" customHeight="1" x14ac:dyDescent="0.25">
      <c r="A35" s="227" t="s">
        <v>78</v>
      </c>
      <c r="B35" s="227"/>
      <c r="C35" s="227"/>
      <c r="D35" s="227"/>
      <c r="E35" s="228"/>
      <c r="F35" s="10" t="s">
        <v>24</v>
      </c>
      <c r="H35" s="10" t="s">
        <v>6</v>
      </c>
      <c r="I35" s="10" t="s">
        <v>9</v>
      </c>
      <c r="J35" s="10" t="s">
        <v>7</v>
      </c>
      <c r="K35" s="10" t="s">
        <v>8</v>
      </c>
      <c r="L35" s="23"/>
      <c r="M35" s="23"/>
      <c r="N35" s="23"/>
    </row>
    <row r="36" spans="1:16" ht="16.5" customHeight="1" x14ac:dyDescent="0.25">
      <c r="A36" s="227"/>
      <c r="B36" s="227"/>
      <c r="C36" s="227"/>
      <c r="D36" s="227"/>
      <c r="E36" s="228"/>
      <c r="F36" s="16" t="str">
        <f>F33</f>
        <v/>
      </c>
      <c r="H36" s="29"/>
      <c r="I36" s="29"/>
      <c r="J36" s="30"/>
      <c r="K36" s="31" t="str">
        <f>IF(OR(F36="",F36=0),"",ROUND(F36*(H36*I36+J36)/1000,2))</f>
        <v/>
      </c>
      <c r="L36" s="38"/>
      <c r="M36" s="249" t="s">
        <v>8</v>
      </c>
      <c r="N36" s="250"/>
      <c r="O36" s="147" t="str">
        <f>K36</f>
        <v/>
      </c>
    </row>
    <row r="37" spans="1:16" ht="5.25" customHeight="1" x14ac:dyDescent="0.25">
      <c r="A37" s="3"/>
      <c r="B37" s="3"/>
      <c r="C37" s="3"/>
      <c r="D37" s="3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 ht="15" customHeight="1" x14ac:dyDescent="0.25">
      <c r="A38" s="13"/>
      <c r="B38" s="3"/>
      <c r="C38" s="3"/>
      <c r="D38" s="3"/>
      <c r="E38" s="20"/>
      <c r="F38" s="20"/>
      <c r="G38" s="20"/>
      <c r="H38" s="21"/>
      <c r="I38" s="21"/>
      <c r="J38" s="27" t="s">
        <v>18</v>
      </c>
      <c r="K38" s="31" t="str">
        <f>IF(K33&lt;&gt;"",IF(K36&lt;&gt;0,K33+K36,""),"")</f>
        <v/>
      </c>
      <c r="L38" s="38"/>
      <c r="M38" s="18"/>
      <c r="N38" s="45"/>
    </row>
    <row r="39" spans="1:16" ht="7.5" customHeight="1" x14ac:dyDescent="0.25">
      <c r="A39" s="13"/>
      <c r="B39" s="3"/>
      <c r="C39" s="3"/>
      <c r="D39" s="3"/>
      <c r="E39" s="20"/>
      <c r="F39" s="20"/>
      <c r="G39" s="20"/>
      <c r="H39" s="21"/>
      <c r="I39" s="21"/>
      <c r="J39" s="22"/>
      <c r="K39" s="17"/>
      <c r="L39" s="17"/>
      <c r="M39" s="18"/>
      <c r="N39" s="19"/>
    </row>
    <row r="40" spans="1:16" ht="25.5" customHeight="1" x14ac:dyDescent="0.25">
      <c r="A40" s="229" t="s">
        <v>25</v>
      </c>
      <c r="B40" s="229"/>
      <c r="C40" s="229"/>
      <c r="D40" s="229"/>
      <c r="E40" s="230"/>
      <c r="F40" s="26" t="s">
        <v>17</v>
      </c>
      <c r="G40" s="23"/>
      <c r="H40" s="23"/>
      <c r="J40" s="10" t="s">
        <v>15</v>
      </c>
      <c r="K40" s="10" t="s">
        <v>16</v>
      </c>
      <c r="L40" s="23"/>
      <c r="M40" s="23"/>
      <c r="N40" s="23"/>
    </row>
    <row r="41" spans="1:16" x14ac:dyDescent="0.25">
      <c r="A41" s="229"/>
      <c r="B41" s="229"/>
      <c r="C41" s="229"/>
      <c r="D41" s="229"/>
      <c r="E41" s="230"/>
      <c r="F41" s="16" t="str">
        <f>F33</f>
        <v/>
      </c>
      <c r="G41" s="24"/>
      <c r="H41" s="25"/>
      <c r="J41" s="30"/>
      <c r="K41" s="31" t="str">
        <f>IF(F41&lt;&gt;"",ROUND(F41*J41,2),"")</f>
        <v/>
      </c>
      <c r="L41" s="38"/>
      <c r="M41" s="249" t="s">
        <v>16</v>
      </c>
      <c r="N41" s="250"/>
      <c r="O41" s="147" t="str">
        <f>K41</f>
        <v/>
      </c>
    </row>
    <row r="42" spans="1:16" ht="5.25" customHeight="1" x14ac:dyDescent="0.25">
      <c r="A42" s="3"/>
      <c r="B42" s="3"/>
      <c r="C42" s="3"/>
      <c r="D42" s="3"/>
      <c r="E42"/>
      <c r="F42"/>
      <c r="G42"/>
      <c r="H42"/>
      <c r="L42" s="46"/>
      <c r="M42" s="46"/>
      <c r="N42" s="46"/>
    </row>
    <row r="43" spans="1:16" x14ac:dyDescent="0.25">
      <c r="B43" s="3"/>
      <c r="C43" s="3"/>
      <c r="D43" s="3"/>
      <c r="E43"/>
      <c r="F43"/>
      <c r="G43"/>
      <c r="H43"/>
      <c r="J43" s="136" t="s">
        <v>108</v>
      </c>
      <c r="K43" s="31" t="str">
        <f>IF(K33&lt;&gt;"",IF(K41&lt;&gt;0,K33+K41,""),"")</f>
        <v/>
      </c>
      <c r="L43" s="38"/>
      <c r="M43" s="46"/>
      <c r="N43" s="38"/>
      <c r="O43" s="128"/>
    </row>
    <row r="44" spans="1:16" ht="8.25" customHeight="1" x14ac:dyDescent="0.25">
      <c r="B44" s="3"/>
      <c r="C44" s="3"/>
      <c r="D44" s="3"/>
      <c r="E44"/>
      <c r="F44"/>
      <c r="G44"/>
      <c r="H44"/>
      <c r="J44" s="28"/>
      <c r="K44" s="38"/>
      <c r="L44" s="38"/>
      <c r="M44" s="46"/>
      <c r="N44" s="38"/>
    </row>
    <row r="45" spans="1:16" s="47" customFormat="1" ht="21.75" customHeight="1" x14ac:dyDescent="0.3">
      <c r="A45" s="244" t="s">
        <v>93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3" t="str">
        <f>(IF(ISNUMBER(N33),N33+K36+K41,"0,00"))</f>
        <v>0,00</v>
      </c>
      <c r="O45" s="243"/>
    </row>
    <row r="46" spans="1:16" ht="19.5" customHeight="1" x14ac:dyDescent="0.25">
      <c r="A46" s="245" t="s">
        <v>97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7"/>
      <c r="N46" s="243" t="str">
        <f>(IF(ISNUMBER(O33),O33+O36+O41,"0,00"))</f>
        <v>0,00</v>
      </c>
      <c r="O46" s="243"/>
    </row>
    <row r="47" spans="1:16" ht="15.75" customHeight="1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</row>
    <row r="48" spans="1:16" x14ac:dyDescent="0.25">
      <c r="A48" s="137" t="s">
        <v>109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4" x14ac:dyDescent="0.25">
      <c r="A49" s="115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240"/>
      <c r="M49" s="240"/>
      <c r="N49" s="1"/>
    </row>
    <row r="50" spans="1:14" x14ac:dyDescent="0.25">
      <c r="A50" s="3"/>
    </row>
    <row r="51" spans="1:14" x14ac:dyDescent="0.25">
      <c r="A51" s="3"/>
    </row>
    <row r="52" spans="1:14" x14ac:dyDescent="0.25">
      <c r="A52" s="3"/>
    </row>
    <row r="54" spans="1:14" x14ac:dyDescent="0.25">
      <c r="A54" s="3"/>
    </row>
    <row r="55" spans="1:14" x14ac:dyDescent="0.25">
      <c r="A55" s="3"/>
    </row>
    <row r="56" spans="1:14" x14ac:dyDescent="0.25">
      <c r="A56" s="3"/>
    </row>
  </sheetData>
  <sheetProtection algorithmName="SHA-512" hashValue="9Nh9+uA7J+3xkNJv1OIzfFYW++M9tzhVHVxDdX+MuB1MR8x8vLpkxuUkxaF4XcUqXH8PLmX3OyCISX9r8PQQKQ==" saltValue="AWelHqKpqMrDtPFXAOQmbA==" spinCount="100000" sheet="1" selectLockedCells="1"/>
  <mergeCells count="34">
    <mergeCell ref="L49:M49"/>
    <mergeCell ref="A40:E41"/>
    <mergeCell ref="M41:N41"/>
    <mergeCell ref="A45:M45"/>
    <mergeCell ref="N45:O45"/>
    <mergeCell ref="A46:M46"/>
    <mergeCell ref="N46:O46"/>
    <mergeCell ref="M19:M20"/>
    <mergeCell ref="N19:N20"/>
    <mergeCell ref="O19:P19"/>
    <mergeCell ref="A35:E36"/>
    <mergeCell ref="M36:N36"/>
    <mergeCell ref="F19:F20"/>
    <mergeCell ref="G19:G20"/>
    <mergeCell ref="H19:J19"/>
    <mergeCell ref="K19:K20"/>
    <mergeCell ref="L19:L20"/>
    <mergeCell ref="E9:F9"/>
    <mergeCell ref="J9:K9"/>
    <mergeCell ref="E5:H5"/>
    <mergeCell ref="I5:J5"/>
    <mergeCell ref="K5:N5"/>
    <mergeCell ref="E11:N11"/>
    <mergeCell ref="A12:C13"/>
    <mergeCell ref="F13:H13"/>
    <mergeCell ref="J13:M13"/>
    <mergeCell ref="O11:P14"/>
    <mergeCell ref="A15:I15"/>
    <mergeCell ref="A16:I16"/>
    <mergeCell ref="A19:A20"/>
    <mergeCell ref="B19:B20"/>
    <mergeCell ref="C19:C20"/>
    <mergeCell ref="D19:D20"/>
    <mergeCell ref="E19:E20"/>
  </mergeCells>
  <conditionalFormatting sqref="N13">
    <cfRule type="cellIs" dxfId="67" priority="2" operator="lessThan">
      <formula>0.8</formula>
    </cfRule>
  </conditionalFormatting>
  <conditionalFormatting sqref="O11:P14">
    <cfRule type="containsText" dxfId="66" priority="1" operator="containsText" text="Die gewährte monatliche Ausbildungsvergütung liegt unter 80 Prozent der vergleichbaren Ausbildungsvergütung nach dem TVAöD-Pflege. Eine Erstattung durch das Land ist ausgeschlossen. ">
      <formula>NOT(ISERROR(SEARCH("Die gewährte monatliche Ausbildungsvergütung liegt unter 80 Prozent der vergleichbaren Ausbildungsvergütung nach dem TVAöD-Pflege. Eine Erstattung durch das Land ist ausgeschlossen. ",O11)))</formula>
    </cfRule>
  </conditionalFormatting>
  <dataValidations count="2">
    <dataValidation type="list" allowBlank="1" showInputMessage="1" showErrorMessage="1" sqref="F7">
      <formula1>$W$8:$W$9</formula1>
    </dataValidation>
    <dataValidation type="list" allowBlank="1" showInputMessage="1" showErrorMessage="1" sqref="K7">
      <formula1>$W$5:$W$6</formula1>
    </dataValidation>
  </dataValidations>
  <pageMargins left="0.7" right="0.7" top="0.78740157499999996" bottom="0.78740157499999996" header="0.3" footer="0.3"/>
  <pageSetup paperSize="9" scale="62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showGridLines="0" topLeftCell="A3" workbookViewId="0">
      <selection activeCell="K15" sqref="K15"/>
    </sheetView>
  </sheetViews>
  <sheetFormatPr baseColWidth="10" defaultColWidth="11.42578125" defaultRowHeight="15" x14ac:dyDescent="0.25"/>
  <cols>
    <col min="1" max="1" width="9.28515625" style="2" customWidth="1"/>
    <col min="2" max="2" width="7.85546875" style="2" customWidth="1"/>
    <col min="3" max="3" width="10.42578125" style="2" customWidth="1"/>
    <col min="4" max="4" width="12.140625" style="2" customWidth="1"/>
    <col min="5" max="5" width="6.85546875" style="2" customWidth="1"/>
    <col min="6" max="6" width="10.5703125" style="2" customWidth="1"/>
    <col min="7" max="8" width="11.7109375" style="2" customWidth="1"/>
    <col min="9" max="9" width="10.5703125" style="2" customWidth="1"/>
    <col min="10" max="10" width="10.42578125" style="2" customWidth="1"/>
    <col min="11" max="11" width="10.85546875" style="2" customWidth="1"/>
    <col min="12" max="13" width="11.7109375" style="2" customWidth="1"/>
    <col min="14" max="14" width="11" style="2" customWidth="1"/>
    <col min="15" max="15" width="13.5703125" style="2" customWidth="1"/>
    <col min="16" max="16" width="21" style="2" customWidth="1"/>
    <col min="17" max="17" width="11.42578125" style="2"/>
    <col min="18" max="23" width="0" style="2" hidden="1" customWidth="1"/>
    <col min="24" max="16384" width="11.42578125" style="2"/>
  </cols>
  <sheetData>
    <row r="1" spans="1:23" ht="15.75" x14ac:dyDescent="0.25">
      <c r="A1" s="116" t="s">
        <v>100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23" ht="18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3" ht="15.75" customHeight="1" x14ac:dyDescent="0.25">
      <c r="A3" s="6" t="s">
        <v>26</v>
      </c>
      <c r="B3" s="13"/>
      <c r="C3" s="13"/>
      <c r="D3" s="13"/>
      <c r="E3" s="170">
        <f>'Abrechnung Zusammenfassung'!F7</f>
        <v>0</v>
      </c>
      <c r="F3" s="168"/>
      <c r="G3" s="168"/>
      <c r="H3" s="168"/>
      <c r="I3" s="168"/>
      <c r="J3" s="168"/>
      <c r="K3" s="168"/>
      <c r="L3" s="168"/>
      <c r="M3" s="168"/>
      <c r="N3" s="169"/>
    </row>
    <row r="4" spans="1:23" s="36" customFormat="1" ht="8.25" customHeight="1" x14ac:dyDescent="0.25">
      <c r="A4" s="32"/>
      <c r="B4" s="33"/>
      <c r="C4" s="33"/>
      <c r="D4" s="33"/>
      <c r="E4" s="34"/>
      <c r="F4" s="34"/>
      <c r="G4" s="34"/>
      <c r="H4" s="34"/>
      <c r="I4" s="34"/>
      <c r="J4" s="34"/>
      <c r="K4" s="35"/>
      <c r="L4" s="35"/>
      <c r="M4" s="35"/>
      <c r="N4" s="35"/>
    </row>
    <row r="5" spans="1:23" ht="15.75" customHeight="1" x14ac:dyDescent="0.25">
      <c r="A5" s="6" t="s">
        <v>54</v>
      </c>
      <c r="B5" s="13"/>
      <c r="C5" s="13"/>
      <c r="D5" s="13"/>
      <c r="E5" s="231"/>
      <c r="F5" s="231"/>
      <c r="G5" s="231"/>
      <c r="H5" s="231"/>
      <c r="I5" s="232" t="s">
        <v>53</v>
      </c>
      <c r="J5" s="233"/>
      <c r="K5" s="226"/>
      <c r="L5" s="226"/>
      <c r="M5" s="226"/>
      <c r="N5" s="226"/>
      <c r="W5" s="2" t="s">
        <v>3</v>
      </c>
    </row>
    <row r="6" spans="1:23" ht="7.5" customHeight="1" x14ac:dyDescent="0.25">
      <c r="A6" s="7"/>
      <c r="B6" s="8"/>
      <c r="C6" s="13"/>
      <c r="D6" s="13"/>
      <c r="E6" s="14"/>
      <c r="F6" s="14"/>
      <c r="G6" s="14"/>
      <c r="H6" s="14"/>
      <c r="I6" s="12"/>
      <c r="J6" s="12"/>
      <c r="K6" s="12"/>
      <c r="L6" s="12"/>
      <c r="M6" s="12"/>
      <c r="N6" s="12"/>
      <c r="W6" s="2" t="s">
        <v>4</v>
      </c>
    </row>
    <row r="7" spans="1:23" ht="15.75" customHeight="1" x14ac:dyDescent="0.25">
      <c r="A7" s="7" t="s">
        <v>20</v>
      </c>
      <c r="B7" s="8"/>
      <c r="E7" s="117" t="s">
        <v>116</v>
      </c>
      <c r="F7" s="67"/>
      <c r="G7" s="2" t="s">
        <v>115</v>
      </c>
      <c r="H7" s="68"/>
      <c r="J7" s="145" t="s">
        <v>117</v>
      </c>
      <c r="K7" s="67"/>
      <c r="L7" s="2" t="s">
        <v>115</v>
      </c>
      <c r="M7" s="68"/>
    </row>
    <row r="8" spans="1:23" ht="7.5" customHeight="1" x14ac:dyDescent="0.25">
      <c r="A8" s="7"/>
      <c r="B8" s="8"/>
      <c r="E8" s="4"/>
      <c r="F8" s="39"/>
      <c r="G8" s="39"/>
      <c r="H8" s="4"/>
      <c r="I8" s="4"/>
      <c r="J8" s="12"/>
      <c r="K8" s="12"/>
      <c r="L8" s="12"/>
      <c r="M8" s="12"/>
      <c r="N8" s="12"/>
      <c r="W8" s="2" t="s">
        <v>4</v>
      </c>
    </row>
    <row r="9" spans="1:23" ht="16.5" customHeight="1" x14ac:dyDescent="0.25">
      <c r="A9" s="7" t="s">
        <v>21</v>
      </c>
      <c r="B9" s="8"/>
      <c r="C9" s="91" t="s">
        <v>68</v>
      </c>
      <c r="E9" s="238" t="s">
        <v>22</v>
      </c>
      <c r="F9" s="239"/>
      <c r="G9" s="67"/>
      <c r="J9" s="236" t="s">
        <v>19</v>
      </c>
      <c r="K9" s="237"/>
      <c r="L9" s="67"/>
      <c r="M9" s="37"/>
      <c r="N9" s="12"/>
      <c r="O9" s="133"/>
      <c r="P9" s="133"/>
      <c r="W9" s="2" t="s">
        <v>5</v>
      </c>
    </row>
    <row r="10" spans="1:23" ht="7.5" customHeight="1" x14ac:dyDescent="0.25">
      <c r="A10" s="7"/>
      <c r="B10" s="8"/>
      <c r="C10" s="13"/>
      <c r="D10" s="13"/>
      <c r="E10" s="4"/>
      <c r="F10" s="4"/>
      <c r="G10" s="4"/>
      <c r="H10" s="12"/>
      <c r="I10" s="12"/>
      <c r="J10" s="12"/>
      <c r="K10" s="12"/>
      <c r="L10" s="12"/>
      <c r="M10" s="12"/>
      <c r="N10" s="12"/>
      <c r="O10" s="133"/>
      <c r="P10" s="133"/>
    </row>
    <row r="11" spans="1:23" ht="15.75" customHeight="1" x14ac:dyDescent="0.25">
      <c r="A11" s="7" t="s">
        <v>73</v>
      </c>
      <c r="B11" s="13"/>
      <c r="C11" s="13"/>
      <c r="D11" s="13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07" t="str">
        <f>IF(N13&lt;80%,V16,IF(AND(N13&gt;80%,N13&lt;89.995%),V17,""))</f>
        <v/>
      </c>
      <c r="P11" s="207"/>
    </row>
    <row r="12" spans="1:23" ht="20.25" customHeight="1" x14ac:dyDescent="0.25">
      <c r="A12" s="234" t="s">
        <v>72</v>
      </c>
      <c r="B12" s="234"/>
      <c r="C12" s="234"/>
      <c r="D12" s="13"/>
      <c r="E12" s="95"/>
      <c r="F12" s="95"/>
      <c r="G12" s="95"/>
      <c r="H12" s="96"/>
      <c r="I12" s="96"/>
      <c r="J12" s="96"/>
      <c r="K12" s="97"/>
      <c r="L12" s="97"/>
      <c r="M12" s="97"/>
      <c r="N12" s="12"/>
      <c r="O12" s="207"/>
      <c r="P12" s="207"/>
      <c r="V12" s="129"/>
    </row>
    <row r="13" spans="1:23" ht="29.25" customHeight="1" x14ac:dyDescent="0.25">
      <c r="A13" s="235"/>
      <c r="B13" s="235"/>
      <c r="C13" s="235"/>
      <c r="D13" s="101"/>
      <c r="E13" s="99"/>
      <c r="F13" s="218" t="s">
        <v>71</v>
      </c>
      <c r="G13" s="218"/>
      <c r="H13" s="218"/>
      <c r="I13" s="100" t="str">
        <f>IF((D13=""),"",(IF($L$9="",1490.69,1552.07)))</f>
        <v/>
      </c>
      <c r="J13" s="219" t="s">
        <v>75</v>
      </c>
      <c r="K13" s="219"/>
      <c r="L13" s="219"/>
      <c r="M13" s="220"/>
      <c r="N13" s="102" t="str">
        <f>IF(ISNUMBER(D13),D13/I13,"0,00%")</f>
        <v>0,00%</v>
      </c>
      <c r="O13" s="207"/>
      <c r="P13" s="207"/>
    </row>
    <row r="14" spans="1:23" ht="10.5" customHeight="1" x14ac:dyDescent="0.25">
      <c r="A14" s="142"/>
      <c r="B14" s="142"/>
      <c r="C14" s="142"/>
      <c r="D14" s="251"/>
      <c r="E14" s="99"/>
      <c r="F14" s="143"/>
      <c r="G14" s="143"/>
      <c r="H14" s="143"/>
      <c r="I14" s="106"/>
      <c r="J14" s="144"/>
      <c r="K14" s="144"/>
      <c r="L14" s="144"/>
      <c r="M14" s="144"/>
      <c r="N14" s="108"/>
      <c r="O14" s="207"/>
      <c r="P14" s="207"/>
    </row>
    <row r="15" spans="1:23" ht="21.75" customHeight="1" x14ac:dyDescent="0.25">
      <c r="A15" s="221" t="s">
        <v>106</v>
      </c>
      <c r="B15" s="221"/>
      <c r="C15" s="221"/>
      <c r="D15" s="221"/>
      <c r="E15" s="221"/>
      <c r="F15" s="221"/>
      <c r="G15" s="221"/>
      <c r="H15" s="221"/>
      <c r="I15" s="222"/>
      <c r="J15" s="111" t="s">
        <v>76</v>
      </c>
      <c r="K15" s="146"/>
      <c r="L15" s="113" t="s">
        <v>77</v>
      </c>
      <c r="M15" s="146"/>
      <c r="O15" s="140"/>
      <c r="P15" s="140"/>
    </row>
    <row r="16" spans="1:23" ht="24.75" customHeight="1" x14ac:dyDescent="0.25">
      <c r="A16" s="223" t="s">
        <v>122</v>
      </c>
      <c r="B16" s="224"/>
      <c r="C16" s="224"/>
      <c r="D16" s="224"/>
      <c r="E16" s="224"/>
      <c r="F16" s="224"/>
      <c r="G16" s="224"/>
      <c r="H16" s="224"/>
      <c r="I16" s="225"/>
      <c r="J16" s="111" t="s">
        <v>76</v>
      </c>
      <c r="K16" s="146"/>
      <c r="L16" s="113" t="s">
        <v>77</v>
      </c>
      <c r="M16" s="146"/>
      <c r="O16" s="126" t="s">
        <v>79</v>
      </c>
      <c r="P16" s="146"/>
      <c r="V16" s="139" t="s">
        <v>104</v>
      </c>
    </row>
    <row r="17" spans="1:22" ht="13.5" customHeight="1" x14ac:dyDescent="0.25">
      <c r="A17" s="123"/>
      <c r="B17" s="110"/>
      <c r="C17" s="110"/>
      <c r="D17" s="110"/>
      <c r="E17" s="110"/>
      <c r="F17" s="110"/>
      <c r="G17" s="110"/>
      <c r="H17" s="110"/>
      <c r="I17" s="110"/>
      <c r="J17" s="124"/>
      <c r="K17" s="144"/>
      <c r="L17" s="108"/>
      <c r="V17" s="134" t="s">
        <v>105</v>
      </c>
    </row>
    <row r="18" spans="1:22" ht="9" customHeight="1" x14ac:dyDescent="0.25">
      <c r="C18" s="115"/>
      <c r="D18" s="121"/>
      <c r="E18" s="122"/>
      <c r="F18" s="122"/>
      <c r="G18" s="122"/>
      <c r="H18" s="121"/>
      <c r="I18" s="121"/>
      <c r="J18" s="121"/>
      <c r="K18" s="122"/>
      <c r="L18" s="144"/>
      <c r="M18" s="144"/>
      <c r="N18" s="108"/>
    </row>
    <row r="19" spans="1:22" ht="27" customHeight="1" x14ac:dyDescent="0.25">
      <c r="A19" s="208" t="s">
        <v>0</v>
      </c>
      <c r="B19" s="208" t="s">
        <v>2</v>
      </c>
      <c r="C19" s="208" t="s">
        <v>81</v>
      </c>
      <c r="D19" s="208" t="s">
        <v>82</v>
      </c>
      <c r="E19" s="209" t="s">
        <v>83</v>
      </c>
      <c r="F19" s="212" t="s">
        <v>102</v>
      </c>
      <c r="G19" s="209" t="s">
        <v>84</v>
      </c>
      <c r="H19" s="215" t="s">
        <v>1</v>
      </c>
      <c r="I19" s="216"/>
      <c r="J19" s="217"/>
      <c r="K19" s="241" t="s">
        <v>23</v>
      </c>
      <c r="L19" s="209" t="s">
        <v>88</v>
      </c>
      <c r="M19" s="209" t="s">
        <v>89</v>
      </c>
      <c r="N19" s="212" t="s">
        <v>90</v>
      </c>
      <c r="O19" s="248" t="s">
        <v>114</v>
      </c>
      <c r="P19" s="248"/>
    </row>
    <row r="20" spans="1:22" ht="60" customHeight="1" x14ac:dyDescent="0.25">
      <c r="A20" s="208" t="s">
        <v>0</v>
      </c>
      <c r="B20" s="208"/>
      <c r="C20" s="208"/>
      <c r="D20" s="208"/>
      <c r="E20" s="210"/>
      <c r="F20" s="213"/>
      <c r="G20" s="210"/>
      <c r="H20" s="44" t="s">
        <v>85</v>
      </c>
      <c r="I20" s="5" t="s">
        <v>86</v>
      </c>
      <c r="J20" s="11" t="s">
        <v>87</v>
      </c>
      <c r="K20" s="242"/>
      <c r="L20" s="211"/>
      <c r="M20" s="211"/>
      <c r="N20" s="214"/>
      <c r="O20" s="104" t="s">
        <v>91</v>
      </c>
      <c r="P20" s="135" t="s">
        <v>107</v>
      </c>
    </row>
    <row r="21" spans="1:22" ht="16.5" customHeight="1" x14ac:dyDescent="0.25">
      <c r="A21" s="65"/>
      <c r="B21" s="150"/>
      <c r="C21" s="66"/>
      <c r="D21" s="66"/>
      <c r="E21" s="41"/>
      <c r="F21" s="42" t="str">
        <f t="shared" ref="F21:F32" si="0">IF(C21="","",C21+D21+E21)</f>
        <v/>
      </c>
      <c r="G21" s="41"/>
      <c r="H21" s="43"/>
      <c r="I21" s="43"/>
      <c r="J21" s="43"/>
      <c r="K21" s="40" t="str">
        <f>IF(F21="","",(F21+H21+I21+J21))</f>
        <v/>
      </c>
      <c r="L21" s="43"/>
      <c r="M21" s="43"/>
      <c r="N21" s="42" t="str">
        <f t="shared" ref="N21:N32" si="1">IF(K21="","",K21-L21-M21)</f>
        <v/>
      </c>
      <c r="O21" s="147"/>
      <c r="P21" s="148"/>
    </row>
    <row r="22" spans="1:22" ht="16.5" customHeight="1" x14ac:dyDescent="0.25">
      <c r="A22" s="65"/>
      <c r="B22" s="150"/>
      <c r="C22" s="66"/>
      <c r="D22" s="66"/>
      <c r="E22" s="41"/>
      <c r="F22" s="42" t="str">
        <f t="shared" si="0"/>
        <v/>
      </c>
      <c r="G22" s="41"/>
      <c r="H22" s="43"/>
      <c r="I22" s="43"/>
      <c r="J22" s="43"/>
      <c r="K22" s="40" t="str">
        <f t="shared" ref="K22:K32" si="2">IF(F22="","",(F22+H22+I22+J22))</f>
        <v/>
      </c>
      <c r="L22" s="43"/>
      <c r="M22" s="43"/>
      <c r="N22" s="42" t="str">
        <f t="shared" si="1"/>
        <v/>
      </c>
      <c r="O22" s="147"/>
      <c r="P22" s="148"/>
      <c r="T22" s="2">
        <f>COUNTA(C21:C25)</f>
        <v>0</v>
      </c>
    </row>
    <row r="23" spans="1:22" ht="16.5" customHeight="1" x14ac:dyDescent="0.25">
      <c r="A23" s="65"/>
      <c r="B23" s="150"/>
      <c r="C23" s="66"/>
      <c r="D23" s="66"/>
      <c r="E23" s="41"/>
      <c r="F23" s="42" t="str">
        <f t="shared" si="0"/>
        <v/>
      </c>
      <c r="G23" s="41"/>
      <c r="H23" s="43"/>
      <c r="I23" s="43"/>
      <c r="J23" s="43"/>
      <c r="K23" s="40" t="str">
        <f t="shared" si="2"/>
        <v/>
      </c>
      <c r="L23" s="43"/>
      <c r="M23" s="43"/>
      <c r="N23" s="42" t="str">
        <f t="shared" si="1"/>
        <v/>
      </c>
      <c r="O23" s="147"/>
      <c r="P23" s="148"/>
    </row>
    <row r="24" spans="1:22" ht="16.5" customHeight="1" x14ac:dyDescent="0.25">
      <c r="A24" s="65"/>
      <c r="B24" s="150"/>
      <c r="C24" s="66"/>
      <c r="D24" s="66"/>
      <c r="E24" s="41"/>
      <c r="F24" s="42" t="str">
        <f t="shared" si="0"/>
        <v/>
      </c>
      <c r="G24" s="41"/>
      <c r="H24" s="43"/>
      <c r="I24" s="43"/>
      <c r="J24" s="43"/>
      <c r="K24" s="40" t="str">
        <f t="shared" si="2"/>
        <v/>
      </c>
      <c r="L24" s="43"/>
      <c r="M24" s="43"/>
      <c r="N24" s="42" t="str">
        <f t="shared" si="1"/>
        <v/>
      </c>
      <c r="O24" s="147"/>
      <c r="P24" s="148"/>
    </row>
    <row r="25" spans="1:22" ht="16.5" customHeight="1" x14ac:dyDescent="0.25">
      <c r="A25" s="65"/>
      <c r="B25" s="150"/>
      <c r="C25" s="66"/>
      <c r="D25" s="66"/>
      <c r="E25" s="41"/>
      <c r="F25" s="42" t="str">
        <f t="shared" si="0"/>
        <v/>
      </c>
      <c r="G25" s="41"/>
      <c r="H25" s="43"/>
      <c r="I25" s="43"/>
      <c r="J25" s="43"/>
      <c r="K25" s="40" t="str">
        <f t="shared" si="2"/>
        <v/>
      </c>
      <c r="L25" s="43"/>
      <c r="M25" s="43"/>
      <c r="N25" s="42" t="str">
        <f t="shared" si="1"/>
        <v/>
      </c>
      <c r="O25" s="147"/>
      <c r="P25" s="148"/>
    </row>
    <row r="26" spans="1:22" ht="16.5" customHeight="1" x14ac:dyDescent="0.25">
      <c r="A26" s="65"/>
      <c r="B26" s="150"/>
      <c r="C26" s="66"/>
      <c r="D26" s="66"/>
      <c r="E26" s="41"/>
      <c r="F26" s="42" t="str">
        <f t="shared" si="0"/>
        <v/>
      </c>
      <c r="G26" s="41"/>
      <c r="H26" s="43"/>
      <c r="I26" s="43"/>
      <c r="J26" s="43"/>
      <c r="K26" s="40" t="str">
        <f t="shared" si="2"/>
        <v/>
      </c>
      <c r="L26" s="43"/>
      <c r="M26" s="43"/>
      <c r="N26" s="42" t="str">
        <f t="shared" si="1"/>
        <v/>
      </c>
      <c r="O26" s="147"/>
      <c r="P26" s="148"/>
    </row>
    <row r="27" spans="1:22" ht="16.5" customHeight="1" x14ac:dyDescent="0.25">
      <c r="A27" s="65"/>
      <c r="B27" s="150"/>
      <c r="C27" s="66"/>
      <c r="D27" s="66"/>
      <c r="E27" s="41"/>
      <c r="F27" s="42" t="str">
        <f t="shared" si="0"/>
        <v/>
      </c>
      <c r="G27" s="41"/>
      <c r="H27" s="43"/>
      <c r="I27" s="43"/>
      <c r="J27" s="43"/>
      <c r="K27" s="40" t="str">
        <f t="shared" si="2"/>
        <v/>
      </c>
      <c r="L27" s="43"/>
      <c r="M27" s="43"/>
      <c r="N27" s="42" t="str">
        <f t="shared" si="1"/>
        <v/>
      </c>
      <c r="O27" s="147"/>
      <c r="P27" s="148"/>
    </row>
    <row r="28" spans="1:22" ht="16.5" customHeight="1" x14ac:dyDescent="0.25">
      <c r="A28" s="65"/>
      <c r="B28" s="150"/>
      <c r="C28" s="66"/>
      <c r="D28" s="66"/>
      <c r="E28" s="41"/>
      <c r="F28" s="42" t="str">
        <f t="shared" si="0"/>
        <v/>
      </c>
      <c r="G28" s="41"/>
      <c r="H28" s="43"/>
      <c r="I28" s="43"/>
      <c r="J28" s="43"/>
      <c r="K28" s="40" t="str">
        <f t="shared" si="2"/>
        <v/>
      </c>
      <c r="L28" s="43"/>
      <c r="M28" s="43"/>
      <c r="N28" s="42" t="str">
        <f t="shared" si="1"/>
        <v/>
      </c>
      <c r="O28" s="147"/>
      <c r="P28" s="148"/>
    </row>
    <row r="29" spans="1:22" ht="16.5" customHeight="1" x14ac:dyDescent="0.25">
      <c r="A29" s="65"/>
      <c r="B29" s="150"/>
      <c r="C29" s="66"/>
      <c r="D29" s="66"/>
      <c r="E29" s="41"/>
      <c r="F29" s="42" t="str">
        <f t="shared" si="0"/>
        <v/>
      </c>
      <c r="G29" s="41"/>
      <c r="H29" s="43"/>
      <c r="I29" s="43"/>
      <c r="J29" s="43"/>
      <c r="K29" s="40" t="str">
        <f t="shared" si="2"/>
        <v/>
      </c>
      <c r="L29" s="43"/>
      <c r="M29" s="43"/>
      <c r="N29" s="42" t="str">
        <f t="shared" si="1"/>
        <v/>
      </c>
      <c r="O29" s="147"/>
      <c r="P29" s="148"/>
    </row>
    <row r="30" spans="1:22" ht="16.5" customHeight="1" x14ac:dyDescent="0.25">
      <c r="A30" s="65"/>
      <c r="B30" s="150"/>
      <c r="C30" s="66"/>
      <c r="D30" s="66"/>
      <c r="E30" s="41"/>
      <c r="F30" s="42" t="str">
        <f t="shared" si="0"/>
        <v/>
      </c>
      <c r="G30" s="41"/>
      <c r="H30" s="43"/>
      <c r="I30" s="43"/>
      <c r="J30" s="43"/>
      <c r="K30" s="40" t="str">
        <f t="shared" si="2"/>
        <v/>
      </c>
      <c r="L30" s="43"/>
      <c r="M30" s="43"/>
      <c r="N30" s="42" t="str">
        <f t="shared" si="1"/>
        <v/>
      </c>
      <c r="O30" s="147"/>
      <c r="P30" s="148"/>
    </row>
    <row r="31" spans="1:22" s="1" customFormat="1" ht="16.5" customHeight="1" x14ac:dyDescent="0.25">
      <c r="A31" s="65"/>
      <c r="B31" s="150"/>
      <c r="C31" s="66"/>
      <c r="D31" s="66"/>
      <c r="E31" s="41"/>
      <c r="F31" s="42" t="str">
        <f t="shared" si="0"/>
        <v/>
      </c>
      <c r="G31" s="41"/>
      <c r="H31" s="43"/>
      <c r="I31" s="43"/>
      <c r="J31" s="43"/>
      <c r="K31" s="40" t="str">
        <f t="shared" si="2"/>
        <v/>
      </c>
      <c r="L31" s="43"/>
      <c r="M31" s="43"/>
      <c r="N31" s="42" t="str">
        <f t="shared" si="1"/>
        <v/>
      </c>
      <c r="O31" s="147"/>
      <c r="P31" s="148"/>
    </row>
    <row r="32" spans="1:22" ht="16.5" customHeight="1" x14ac:dyDescent="0.25">
      <c r="A32" s="65"/>
      <c r="B32" s="150"/>
      <c r="C32" s="66"/>
      <c r="D32" s="66"/>
      <c r="E32" s="41"/>
      <c r="F32" s="42" t="str">
        <f t="shared" si="0"/>
        <v/>
      </c>
      <c r="G32" s="41"/>
      <c r="H32" s="43"/>
      <c r="I32" s="43"/>
      <c r="J32" s="43"/>
      <c r="K32" s="40" t="str">
        <f t="shared" si="2"/>
        <v/>
      </c>
      <c r="L32" s="43"/>
      <c r="M32" s="43"/>
      <c r="N32" s="42" t="str">
        <f t="shared" si="1"/>
        <v/>
      </c>
      <c r="O32" s="149"/>
      <c r="P32" s="148"/>
    </row>
    <row r="33" spans="1:16" ht="16.5" customHeight="1" x14ac:dyDescent="0.25">
      <c r="A33" s="40" t="str">
        <f t="shared" ref="A33:E33" si="3">IF(SUM(A21:A32)=0,"",SUM(A21:A32))</f>
        <v/>
      </c>
      <c r="B33" s="40"/>
      <c r="C33" s="40" t="str">
        <f t="shared" si="3"/>
        <v/>
      </c>
      <c r="D33" s="40">
        <f>SUM(D21:D32)</f>
        <v>0</v>
      </c>
      <c r="E33" s="40" t="str">
        <f t="shared" si="3"/>
        <v/>
      </c>
      <c r="F33" s="40" t="str">
        <f>IF(SUM(F21:F32)=0,"",SUM(F21:F32))</f>
        <v/>
      </c>
      <c r="G33" s="40" t="str">
        <f>IF(SUM(G21:G32)=0,"",SUM(G21:G32))</f>
        <v/>
      </c>
      <c r="H33" s="40" t="str">
        <f t="shared" ref="H33:N33" si="4">IF(SUM(H21:H32)=0,"",SUM(H21:H32))</f>
        <v/>
      </c>
      <c r="I33" s="40" t="str">
        <f t="shared" si="4"/>
        <v/>
      </c>
      <c r="J33" s="40" t="str">
        <f t="shared" si="4"/>
        <v/>
      </c>
      <c r="K33" s="40" t="str">
        <f t="shared" si="4"/>
        <v/>
      </c>
      <c r="L33" s="40" t="str">
        <f t="shared" si="4"/>
        <v/>
      </c>
      <c r="M33" s="40" t="str">
        <f t="shared" si="4"/>
        <v/>
      </c>
      <c r="N33" s="42" t="str">
        <f t="shared" si="4"/>
        <v/>
      </c>
      <c r="O33" s="149" t="str">
        <f>IF(SUM(O21:O32)=0,"",SUM(O21:O32))</f>
        <v/>
      </c>
      <c r="P33" s="148"/>
    </row>
    <row r="34" spans="1:16" ht="16.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5"/>
      <c r="O34" s="9"/>
    </row>
    <row r="35" spans="1:16" ht="25.5" customHeight="1" x14ac:dyDescent="0.25">
      <c r="A35" s="227" t="s">
        <v>78</v>
      </c>
      <c r="B35" s="227"/>
      <c r="C35" s="227"/>
      <c r="D35" s="227"/>
      <c r="E35" s="228"/>
      <c r="F35" s="10" t="s">
        <v>24</v>
      </c>
      <c r="H35" s="10" t="s">
        <v>6</v>
      </c>
      <c r="I35" s="10" t="s">
        <v>9</v>
      </c>
      <c r="J35" s="10" t="s">
        <v>7</v>
      </c>
      <c r="K35" s="10" t="s">
        <v>8</v>
      </c>
      <c r="L35" s="23"/>
      <c r="M35" s="23"/>
      <c r="N35" s="23"/>
    </row>
    <row r="36" spans="1:16" ht="16.5" customHeight="1" x14ac:dyDescent="0.25">
      <c r="A36" s="227"/>
      <c r="B36" s="227"/>
      <c r="C36" s="227"/>
      <c r="D36" s="227"/>
      <c r="E36" s="228"/>
      <c r="F36" s="16" t="str">
        <f>F33</f>
        <v/>
      </c>
      <c r="H36" s="29"/>
      <c r="I36" s="29"/>
      <c r="J36" s="30"/>
      <c r="K36" s="31" t="str">
        <f>IF(OR(F36="",F36=0),"",ROUND(F36*(H36*I36+J36)/1000,2))</f>
        <v/>
      </c>
      <c r="L36" s="38"/>
      <c r="M36" s="249" t="s">
        <v>8</v>
      </c>
      <c r="N36" s="250"/>
      <c r="O36" s="147" t="str">
        <f>K36</f>
        <v/>
      </c>
    </row>
    <row r="37" spans="1:16" ht="5.25" customHeight="1" x14ac:dyDescent="0.25">
      <c r="A37" s="3"/>
      <c r="B37" s="3"/>
      <c r="C37" s="3"/>
      <c r="D37" s="3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 ht="15" customHeight="1" x14ac:dyDescent="0.25">
      <c r="A38" s="13"/>
      <c r="B38" s="3"/>
      <c r="C38" s="3"/>
      <c r="D38" s="3"/>
      <c r="E38" s="20"/>
      <c r="F38" s="20"/>
      <c r="G38" s="20"/>
      <c r="H38" s="21"/>
      <c r="I38" s="21"/>
      <c r="J38" s="27" t="s">
        <v>18</v>
      </c>
      <c r="K38" s="31" t="str">
        <f>IF(K33&lt;&gt;"",IF(K36&lt;&gt;0,K33+K36,""),"")</f>
        <v/>
      </c>
      <c r="L38" s="38"/>
      <c r="M38" s="18"/>
      <c r="N38" s="45"/>
    </row>
    <row r="39" spans="1:16" ht="7.5" customHeight="1" x14ac:dyDescent="0.25">
      <c r="A39" s="13"/>
      <c r="B39" s="3"/>
      <c r="C39" s="3"/>
      <c r="D39" s="3"/>
      <c r="E39" s="20"/>
      <c r="F39" s="20"/>
      <c r="G39" s="20"/>
      <c r="H39" s="21"/>
      <c r="I39" s="21"/>
      <c r="J39" s="22"/>
      <c r="K39" s="17"/>
      <c r="L39" s="17"/>
      <c r="M39" s="18"/>
      <c r="N39" s="19"/>
    </row>
    <row r="40" spans="1:16" ht="25.5" customHeight="1" x14ac:dyDescent="0.25">
      <c r="A40" s="229" t="s">
        <v>25</v>
      </c>
      <c r="B40" s="229"/>
      <c r="C40" s="229"/>
      <c r="D40" s="229"/>
      <c r="E40" s="230"/>
      <c r="F40" s="26" t="s">
        <v>17</v>
      </c>
      <c r="G40" s="23"/>
      <c r="H40" s="23"/>
      <c r="J40" s="10" t="s">
        <v>15</v>
      </c>
      <c r="K40" s="10" t="s">
        <v>16</v>
      </c>
      <c r="L40" s="23"/>
      <c r="M40" s="23"/>
      <c r="N40" s="23"/>
    </row>
    <row r="41" spans="1:16" x14ac:dyDescent="0.25">
      <c r="A41" s="229"/>
      <c r="B41" s="229"/>
      <c r="C41" s="229"/>
      <c r="D41" s="229"/>
      <c r="E41" s="230"/>
      <c r="F41" s="16" t="str">
        <f>F33</f>
        <v/>
      </c>
      <c r="G41" s="24"/>
      <c r="H41" s="25"/>
      <c r="J41" s="30"/>
      <c r="K41" s="31" t="str">
        <f>IF(F41&lt;&gt;"",ROUND(F41*J41,2),"")</f>
        <v/>
      </c>
      <c r="L41" s="38"/>
      <c r="M41" s="249" t="s">
        <v>16</v>
      </c>
      <c r="N41" s="250"/>
      <c r="O41" s="147" t="str">
        <f>K41</f>
        <v/>
      </c>
    </row>
    <row r="42" spans="1:16" ht="5.25" customHeight="1" x14ac:dyDescent="0.25">
      <c r="A42" s="3"/>
      <c r="B42" s="3"/>
      <c r="C42" s="3"/>
      <c r="D42" s="3"/>
      <c r="E42"/>
      <c r="F42"/>
      <c r="G42"/>
      <c r="H42"/>
      <c r="L42" s="46"/>
      <c r="M42" s="46"/>
      <c r="N42" s="46"/>
    </row>
    <row r="43" spans="1:16" x14ac:dyDescent="0.25">
      <c r="B43" s="3"/>
      <c r="C43" s="3"/>
      <c r="D43" s="3"/>
      <c r="E43"/>
      <c r="F43"/>
      <c r="G43"/>
      <c r="H43"/>
      <c r="J43" s="136" t="s">
        <v>108</v>
      </c>
      <c r="K43" s="31" t="str">
        <f>IF(K33&lt;&gt;"",IF(K41&lt;&gt;0,K33+K41,""),"")</f>
        <v/>
      </c>
      <c r="L43" s="38"/>
      <c r="M43" s="46"/>
      <c r="N43" s="38"/>
      <c r="O43" s="128"/>
    </row>
    <row r="44" spans="1:16" ht="8.25" customHeight="1" x14ac:dyDescent="0.25">
      <c r="B44" s="3"/>
      <c r="C44" s="3"/>
      <c r="D44" s="3"/>
      <c r="E44"/>
      <c r="F44"/>
      <c r="G44"/>
      <c r="H44"/>
      <c r="J44" s="28"/>
      <c r="K44" s="38"/>
      <c r="L44" s="38"/>
      <c r="M44" s="46"/>
      <c r="N44" s="38"/>
    </row>
    <row r="45" spans="1:16" s="47" customFormat="1" ht="21.75" customHeight="1" x14ac:dyDescent="0.3">
      <c r="A45" s="244" t="s">
        <v>93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3" t="str">
        <f>(IF(ISNUMBER(N33),N33+K36+K41,"0,00"))</f>
        <v>0,00</v>
      </c>
      <c r="O45" s="243"/>
    </row>
    <row r="46" spans="1:16" ht="19.5" customHeight="1" x14ac:dyDescent="0.25">
      <c r="A46" s="245" t="s">
        <v>97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7"/>
      <c r="N46" s="243" t="str">
        <f>(IF(ISNUMBER(O33),O33+O36+O41,"0,00"))</f>
        <v>0,00</v>
      </c>
      <c r="O46" s="243"/>
    </row>
    <row r="47" spans="1:16" ht="15.75" customHeight="1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</row>
    <row r="48" spans="1:16" x14ac:dyDescent="0.25">
      <c r="A48" s="137" t="s">
        <v>109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4" x14ac:dyDescent="0.25">
      <c r="A49" s="115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240"/>
      <c r="M49" s="240"/>
      <c r="N49" s="1"/>
    </row>
    <row r="50" spans="1:14" x14ac:dyDescent="0.25">
      <c r="A50" s="3"/>
    </row>
    <row r="51" spans="1:14" x14ac:dyDescent="0.25">
      <c r="A51" s="3"/>
    </row>
    <row r="52" spans="1:14" x14ac:dyDescent="0.25">
      <c r="A52" s="3"/>
    </row>
    <row r="54" spans="1:14" x14ac:dyDescent="0.25">
      <c r="A54" s="3"/>
    </row>
    <row r="55" spans="1:14" x14ac:dyDescent="0.25">
      <c r="A55" s="3"/>
    </row>
    <row r="56" spans="1:14" x14ac:dyDescent="0.25">
      <c r="A56" s="3"/>
    </row>
  </sheetData>
  <sheetProtection algorithmName="SHA-512" hashValue="IWofXMQ4mwgP4sZvwCS09om5dyHpT9Lboc35LWE+LrfNkcGiElNmEgDDC1BskveKEidc/kdGDEWHq7ZsWsETKA==" saltValue="vyCHumYoArgbr8y/vwDzSw==" spinCount="100000" sheet="1" selectLockedCells="1"/>
  <mergeCells count="34">
    <mergeCell ref="L49:M49"/>
    <mergeCell ref="A40:E41"/>
    <mergeCell ref="M41:N41"/>
    <mergeCell ref="A45:M45"/>
    <mergeCell ref="N45:O45"/>
    <mergeCell ref="A46:M46"/>
    <mergeCell ref="N46:O46"/>
    <mergeCell ref="M19:M20"/>
    <mergeCell ref="N19:N20"/>
    <mergeCell ref="O19:P19"/>
    <mergeCell ref="A35:E36"/>
    <mergeCell ref="M36:N36"/>
    <mergeCell ref="F19:F20"/>
    <mergeCell ref="G19:G20"/>
    <mergeCell ref="H19:J19"/>
    <mergeCell ref="K19:K20"/>
    <mergeCell ref="L19:L20"/>
    <mergeCell ref="E9:F9"/>
    <mergeCell ref="J9:K9"/>
    <mergeCell ref="E5:H5"/>
    <mergeCell ref="I5:J5"/>
    <mergeCell ref="K5:N5"/>
    <mergeCell ref="E11:N11"/>
    <mergeCell ref="A12:C13"/>
    <mergeCell ref="F13:H13"/>
    <mergeCell ref="J13:M13"/>
    <mergeCell ref="O11:P14"/>
    <mergeCell ref="A15:I15"/>
    <mergeCell ref="A16:I16"/>
    <mergeCell ref="A19:A20"/>
    <mergeCell ref="B19:B20"/>
    <mergeCell ref="C19:C20"/>
    <mergeCell ref="D19:D20"/>
    <mergeCell ref="E19:E20"/>
  </mergeCells>
  <conditionalFormatting sqref="N13">
    <cfRule type="cellIs" dxfId="65" priority="2" operator="lessThan">
      <formula>0.8</formula>
    </cfRule>
  </conditionalFormatting>
  <conditionalFormatting sqref="O11:P14">
    <cfRule type="containsText" dxfId="64" priority="1" operator="containsText" text="Die gewährte monatliche Ausbildungsvergütung liegt unter 80 Prozent der vergleichbaren Ausbildungsvergütung nach dem TVAöD-Pflege. Eine Erstattung durch das Land ist ausgeschlossen. ">
      <formula>NOT(ISERROR(SEARCH("Die gewährte monatliche Ausbildungsvergütung liegt unter 80 Prozent der vergleichbaren Ausbildungsvergütung nach dem TVAöD-Pflege. Eine Erstattung durch das Land ist ausgeschlossen. ",O11)))</formula>
    </cfRule>
  </conditionalFormatting>
  <dataValidations count="2">
    <dataValidation type="list" allowBlank="1" showInputMessage="1" showErrorMessage="1" sqref="F7">
      <formula1>$W$8:$W$9</formula1>
    </dataValidation>
    <dataValidation type="list" allowBlank="1" showInputMessage="1" showErrorMessage="1" sqref="K7">
      <formula1>$W$5:$W$6</formula1>
    </dataValidation>
  </dataValidations>
  <pageMargins left="0.7" right="0.7" top="0.78740157499999996" bottom="0.78740157499999996" header="0.3" footer="0.3"/>
  <pageSetup paperSize="9" scale="62" orientation="landscape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showGridLines="0" topLeftCell="A3" workbookViewId="0">
      <selection activeCell="K15" sqref="K15"/>
    </sheetView>
  </sheetViews>
  <sheetFormatPr baseColWidth="10" defaultColWidth="11.42578125" defaultRowHeight="15" x14ac:dyDescent="0.25"/>
  <cols>
    <col min="1" max="1" width="9.28515625" style="2" customWidth="1"/>
    <col min="2" max="2" width="7.85546875" style="2" customWidth="1"/>
    <col min="3" max="3" width="10.42578125" style="2" customWidth="1"/>
    <col min="4" max="4" width="12.140625" style="2" customWidth="1"/>
    <col min="5" max="5" width="6.85546875" style="2" customWidth="1"/>
    <col min="6" max="6" width="10.5703125" style="2" customWidth="1"/>
    <col min="7" max="8" width="11.7109375" style="2" customWidth="1"/>
    <col min="9" max="9" width="10.5703125" style="2" customWidth="1"/>
    <col min="10" max="10" width="10.42578125" style="2" customWidth="1"/>
    <col min="11" max="11" width="10.85546875" style="2" customWidth="1"/>
    <col min="12" max="13" width="11.7109375" style="2" customWidth="1"/>
    <col min="14" max="14" width="11" style="2" customWidth="1"/>
    <col min="15" max="15" width="13.5703125" style="2" customWidth="1"/>
    <col min="16" max="16" width="21" style="2" customWidth="1"/>
    <col min="17" max="17" width="11.42578125" style="2"/>
    <col min="18" max="23" width="0" style="2" hidden="1" customWidth="1"/>
    <col min="24" max="16384" width="11.42578125" style="2"/>
  </cols>
  <sheetData>
    <row r="1" spans="1:23" ht="15.75" x14ac:dyDescent="0.25">
      <c r="A1" s="116" t="s">
        <v>100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23" ht="18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3" ht="15.75" customHeight="1" x14ac:dyDescent="0.25">
      <c r="A3" s="6" t="s">
        <v>26</v>
      </c>
      <c r="B3" s="13"/>
      <c r="C3" s="13"/>
      <c r="D3" s="13"/>
      <c r="E3" s="170">
        <f>'Abrechnung Zusammenfassung'!F7</f>
        <v>0</v>
      </c>
      <c r="F3" s="168"/>
      <c r="G3" s="168"/>
      <c r="H3" s="168"/>
      <c r="I3" s="168"/>
      <c r="J3" s="168"/>
      <c r="K3" s="168"/>
      <c r="L3" s="168"/>
      <c r="M3" s="168"/>
      <c r="N3" s="169"/>
    </row>
    <row r="4" spans="1:23" s="36" customFormat="1" ht="8.25" customHeight="1" x14ac:dyDescent="0.25">
      <c r="A4" s="32"/>
      <c r="B4" s="33"/>
      <c r="C4" s="33"/>
      <c r="D4" s="33"/>
      <c r="E4" s="34"/>
      <c r="F4" s="34"/>
      <c r="G4" s="34"/>
      <c r="H4" s="34"/>
      <c r="I4" s="34"/>
      <c r="J4" s="34"/>
      <c r="K4" s="35"/>
      <c r="L4" s="35"/>
      <c r="M4" s="35"/>
      <c r="N4" s="35"/>
    </row>
    <row r="5" spans="1:23" ht="15.75" customHeight="1" x14ac:dyDescent="0.25">
      <c r="A5" s="6" t="s">
        <v>54</v>
      </c>
      <c r="B5" s="13"/>
      <c r="C5" s="13"/>
      <c r="D5" s="13"/>
      <c r="E5" s="231"/>
      <c r="F5" s="231"/>
      <c r="G5" s="231"/>
      <c r="H5" s="231"/>
      <c r="I5" s="232" t="s">
        <v>53</v>
      </c>
      <c r="J5" s="233"/>
      <c r="K5" s="226"/>
      <c r="L5" s="226"/>
      <c r="M5" s="226"/>
      <c r="N5" s="226"/>
      <c r="W5" s="2" t="s">
        <v>3</v>
      </c>
    </row>
    <row r="6" spans="1:23" ht="7.5" customHeight="1" x14ac:dyDescent="0.25">
      <c r="A6" s="7"/>
      <c r="B6" s="8"/>
      <c r="C6" s="13"/>
      <c r="D6" s="13"/>
      <c r="E6" s="14"/>
      <c r="F6" s="14"/>
      <c r="G6" s="14"/>
      <c r="H6" s="14"/>
      <c r="I6" s="12"/>
      <c r="J6" s="12"/>
      <c r="K6" s="12"/>
      <c r="L6" s="12"/>
      <c r="M6" s="12"/>
      <c r="N6" s="12"/>
      <c r="W6" s="2" t="s">
        <v>4</v>
      </c>
    </row>
    <row r="7" spans="1:23" ht="15.75" customHeight="1" x14ac:dyDescent="0.25">
      <c r="A7" s="7" t="s">
        <v>20</v>
      </c>
      <c r="B7" s="8"/>
      <c r="E7" s="117" t="s">
        <v>116</v>
      </c>
      <c r="F7" s="67"/>
      <c r="G7" s="2" t="s">
        <v>115</v>
      </c>
      <c r="H7" s="68"/>
      <c r="J7" s="145" t="s">
        <v>117</v>
      </c>
      <c r="K7" s="67"/>
      <c r="L7" s="2" t="s">
        <v>115</v>
      </c>
      <c r="M7" s="68"/>
    </row>
    <row r="8" spans="1:23" ht="7.5" customHeight="1" x14ac:dyDescent="0.25">
      <c r="A8" s="7"/>
      <c r="B8" s="8"/>
      <c r="E8" s="4"/>
      <c r="F8" s="39"/>
      <c r="G8" s="39"/>
      <c r="H8" s="4"/>
      <c r="I8" s="4"/>
      <c r="J8" s="12"/>
      <c r="K8" s="12"/>
      <c r="L8" s="12"/>
      <c r="M8" s="12"/>
      <c r="N8" s="12"/>
      <c r="W8" s="2" t="s">
        <v>4</v>
      </c>
    </row>
    <row r="9" spans="1:23" ht="16.5" customHeight="1" x14ac:dyDescent="0.25">
      <c r="A9" s="7" t="s">
        <v>21</v>
      </c>
      <c r="B9" s="8"/>
      <c r="C9" s="91" t="s">
        <v>68</v>
      </c>
      <c r="E9" s="238" t="s">
        <v>22</v>
      </c>
      <c r="F9" s="239"/>
      <c r="G9" s="67"/>
      <c r="J9" s="236" t="s">
        <v>19</v>
      </c>
      <c r="K9" s="237"/>
      <c r="L9" s="67"/>
      <c r="M9" s="37"/>
      <c r="N9" s="12"/>
      <c r="O9" s="133"/>
      <c r="P9" s="133"/>
      <c r="W9" s="2" t="s">
        <v>5</v>
      </c>
    </row>
    <row r="10" spans="1:23" ht="7.5" customHeight="1" x14ac:dyDescent="0.25">
      <c r="A10" s="7"/>
      <c r="B10" s="8"/>
      <c r="C10" s="13"/>
      <c r="D10" s="13"/>
      <c r="E10" s="4"/>
      <c r="F10" s="4"/>
      <c r="G10" s="4"/>
      <c r="H10" s="12"/>
      <c r="I10" s="12"/>
      <c r="J10" s="12"/>
      <c r="K10" s="12"/>
      <c r="L10" s="12"/>
      <c r="M10" s="12"/>
      <c r="N10" s="12"/>
      <c r="O10" s="133"/>
      <c r="P10" s="133"/>
    </row>
    <row r="11" spans="1:23" ht="15.75" customHeight="1" x14ac:dyDescent="0.25">
      <c r="A11" s="7" t="s">
        <v>73</v>
      </c>
      <c r="B11" s="13"/>
      <c r="C11" s="13"/>
      <c r="D11" s="13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07" t="str">
        <f>IF(N13&lt;80%,V16,IF(AND(N13&gt;80%,N13&lt;89.995%),V17,""))</f>
        <v/>
      </c>
      <c r="P11" s="207"/>
    </row>
    <row r="12" spans="1:23" ht="20.25" customHeight="1" x14ac:dyDescent="0.25">
      <c r="A12" s="234" t="s">
        <v>72</v>
      </c>
      <c r="B12" s="234"/>
      <c r="C12" s="234"/>
      <c r="D12" s="13"/>
      <c r="E12" s="95"/>
      <c r="F12" s="95"/>
      <c r="G12" s="95"/>
      <c r="H12" s="96"/>
      <c r="I12" s="96"/>
      <c r="J12" s="96"/>
      <c r="K12" s="97"/>
      <c r="L12" s="97"/>
      <c r="M12" s="97"/>
      <c r="N12" s="12"/>
      <c r="O12" s="207"/>
      <c r="P12" s="207"/>
      <c r="V12" s="129"/>
    </row>
    <row r="13" spans="1:23" ht="29.25" customHeight="1" x14ac:dyDescent="0.25">
      <c r="A13" s="235"/>
      <c r="B13" s="235"/>
      <c r="C13" s="235"/>
      <c r="D13" s="101"/>
      <c r="E13" s="99"/>
      <c r="F13" s="218" t="s">
        <v>71</v>
      </c>
      <c r="G13" s="218"/>
      <c r="H13" s="218"/>
      <c r="I13" s="100" t="str">
        <f>IF((D13=""),"",(IF($L$9="",1490.69,1552.07)))</f>
        <v/>
      </c>
      <c r="J13" s="219" t="s">
        <v>75</v>
      </c>
      <c r="K13" s="219"/>
      <c r="L13" s="219"/>
      <c r="M13" s="220"/>
      <c r="N13" s="102" t="str">
        <f>IF(ISNUMBER(D13),D13/I13,"0,00%")</f>
        <v>0,00%</v>
      </c>
      <c r="O13" s="207"/>
      <c r="P13" s="207"/>
    </row>
    <row r="14" spans="1:23" ht="10.5" customHeight="1" x14ac:dyDescent="0.25">
      <c r="A14" s="142"/>
      <c r="B14" s="142"/>
      <c r="C14" s="142"/>
      <c r="D14" s="251"/>
      <c r="E14" s="99"/>
      <c r="F14" s="143"/>
      <c r="G14" s="143"/>
      <c r="H14" s="143"/>
      <c r="I14" s="106"/>
      <c r="J14" s="144"/>
      <c r="K14" s="144"/>
      <c r="L14" s="144"/>
      <c r="M14" s="144"/>
      <c r="N14" s="108"/>
      <c r="O14" s="207"/>
      <c r="P14" s="207"/>
    </row>
    <row r="15" spans="1:23" ht="21.75" customHeight="1" x14ac:dyDescent="0.25">
      <c r="A15" s="221" t="s">
        <v>106</v>
      </c>
      <c r="B15" s="221"/>
      <c r="C15" s="221"/>
      <c r="D15" s="221"/>
      <c r="E15" s="221"/>
      <c r="F15" s="221"/>
      <c r="G15" s="221"/>
      <c r="H15" s="221"/>
      <c r="I15" s="222"/>
      <c r="J15" s="111" t="s">
        <v>76</v>
      </c>
      <c r="K15" s="146"/>
      <c r="L15" s="113" t="s">
        <v>77</v>
      </c>
      <c r="M15" s="146"/>
      <c r="O15" s="140"/>
      <c r="P15" s="140"/>
    </row>
    <row r="16" spans="1:23" ht="24.75" customHeight="1" x14ac:dyDescent="0.25">
      <c r="A16" s="223" t="s">
        <v>122</v>
      </c>
      <c r="B16" s="224"/>
      <c r="C16" s="224"/>
      <c r="D16" s="224"/>
      <c r="E16" s="224"/>
      <c r="F16" s="224"/>
      <c r="G16" s="224"/>
      <c r="H16" s="224"/>
      <c r="I16" s="225"/>
      <c r="J16" s="111" t="s">
        <v>76</v>
      </c>
      <c r="K16" s="146"/>
      <c r="L16" s="113" t="s">
        <v>77</v>
      </c>
      <c r="M16" s="146"/>
      <c r="O16" s="126" t="s">
        <v>79</v>
      </c>
      <c r="P16" s="146"/>
      <c r="V16" s="139" t="s">
        <v>104</v>
      </c>
    </row>
    <row r="17" spans="1:22" ht="13.5" customHeight="1" x14ac:dyDescent="0.25">
      <c r="A17" s="123"/>
      <c r="B17" s="110"/>
      <c r="C17" s="110"/>
      <c r="D17" s="110"/>
      <c r="E17" s="110"/>
      <c r="F17" s="110"/>
      <c r="G17" s="110"/>
      <c r="H17" s="110"/>
      <c r="I17" s="110"/>
      <c r="J17" s="124"/>
      <c r="K17" s="144"/>
      <c r="L17" s="108"/>
      <c r="V17" s="134" t="s">
        <v>105</v>
      </c>
    </row>
    <row r="18" spans="1:22" ht="9" customHeight="1" x14ac:dyDescent="0.25">
      <c r="C18" s="115"/>
      <c r="D18" s="121"/>
      <c r="E18" s="122"/>
      <c r="F18" s="122"/>
      <c r="G18" s="122"/>
      <c r="H18" s="121"/>
      <c r="I18" s="121"/>
      <c r="J18" s="121"/>
      <c r="K18" s="122"/>
      <c r="L18" s="144"/>
      <c r="M18" s="144"/>
      <c r="N18" s="108"/>
    </row>
    <row r="19" spans="1:22" ht="27" customHeight="1" x14ac:dyDescent="0.25">
      <c r="A19" s="208" t="s">
        <v>0</v>
      </c>
      <c r="B19" s="208" t="s">
        <v>2</v>
      </c>
      <c r="C19" s="208" t="s">
        <v>81</v>
      </c>
      <c r="D19" s="208" t="s">
        <v>82</v>
      </c>
      <c r="E19" s="209" t="s">
        <v>83</v>
      </c>
      <c r="F19" s="212" t="s">
        <v>102</v>
      </c>
      <c r="G19" s="209" t="s">
        <v>84</v>
      </c>
      <c r="H19" s="215" t="s">
        <v>1</v>
      </c>
      <c r="I19" s="216"/>
      <c r="J19" s="217"/>
      <c r="K19" s="241" t="s">
        <v>23</v>
      </c>
      <c r="L19" s="209" t="s">
        <v>88</v>
      </c>
      <c r="M19" s="209" t="s">
        <v>89</v>
      </c>
      <c r="N19" s="212" t="s">
        <v>90</v>
      </c>
      <c r="O19" s="248" t="s">
        <v>114</v>
      </c>
      <c r="P19" s="248"/>
    </row>
    <row r="20" spans="1:22" ht="60" customHeight="1" x14ac:dyDescent="0.25">
      <c r="A20" s="208" t="s">
        <v>0</v>
      </c>
      <c r="B20" s="208"/>
      <c r="C20" s="208"/>
      <c r="D20" s="208"/>
      <c r="E20" s="210"/>
      <c r="F20" s="213"/>
      <c r="G20" s="210"/>
      <c r="H20" s="44" t="s">
        <v>85</v>
      </c>
      <c r="I20" s="5" t="s">
        <v>86</v>
      </c>
      <c r="J20" s="11" t="s">
        <v>87</v>
      </c>
      <c r="K20" s="242"/>
      <c r="L20" s="211"/>
      <c r="M20" s="211"/>
      <c r="N20" s="214"/>
      <c r="O20" s="104" t="s">
        <v>91</v>
      </c>
      <c r="P20" s="135" t="s">
        <v>107</v>
      </c>
    </row>
    <row r="21" spans="1:22" ht="16.5" customHeight="1" x14ac:dyDescent="0.25">
      <c r="A21" s="65"/>
      <c r="B21" s="150"/>
      <c r="C21" s="66"/>
      <c r="D21" s="66"/>
      <c r="E21" s="41"/>
      <c r="F21" s="42" t="str">
        <f t="shared" ref="F21:F32" si="0">IF(C21="","",C21+D21+E21)</f>
        <v/>
      </c>
      <c r="G21" s="41"/>
      <c r="H21" s="43"/>
      <c r="I21" s="43"/>
      <c r="J21" s="43"/>
      <c r="K21" s="40" t="str">
        <f>IF(F21="","",(F21+H21+I21+J21))</f>
        <v/>
      </c>
      <c r="L21" s="43"/>
      <c r="M21" s="43"/>
      <c r="N21" s="42" t="str">
        <f t="shared" ref="N21:N32" si="1">IF(K21="","",K21-L21-M21)</f>
        <v/>
      </c>
      <c r="O21" s="155"/>
      <c r="P21" s="148"/>
    </row>
    <row r="22" spans="1:22" ht="16.5" customHeight="1" x14ac:dyDescent="0.25">
      <c r="A22" s="65"/>
      <c r="B22" s="150"/>
      <c r="C22" s="66"/>
      <c r="D22" s="66"/>
      <c r="E22" s="41"/>
      <c r="F22" s="42" t="str">
        <f t="shared" si="0"/>
        <v/>
      </c>
      <c r="G22" s="41"/>
      <c r="H22" s="43"/>
      <c r="I22" s="43"/>
      <c r="J22" s="43"/>
      <c r="K22" s="40" t="str">
        <f t="shared" ref="K22:K32" si="2">IF(F22="","",(F22+H22+I22+J22))</f>
        <v/>
      </c>
      <c r="L22" s="43"/>
      <c r="M22" s="43"/>
      <c r="N22" s="42" t="str">
        <f t="shared" si="1"/>
        <v/>
      </c>
      <c r="O22" s="147"/>
      <c r="P22" s="148"/>
      <c r="T22" s="2">
        <f>COUNTA(C21:C25)</f>
        <v>0</v>
      </c>
    </row>
    <row r="23" spans="1:22" ht="16.5" customHeight="1" x14ac:dyDescent="0.25">
      <c r="A23" s="65"/>
      <c r="B23" s="150"/>
      <c r="C23" s="66"/>
      <c r="D23" s="66"/>
      <c r="E23" s="41"/>
      <c r="F23" s="42" t="str">
        <f t="shared" si="0"/>
        <v/>
      </c>
      <c r="G23" s="41"/>
      <c r="H23" s="43"/>
      <c r="I23" s="43"/>
      <c r="J23" s="43"/>
      <c r="K23" s="40" t="str">
        <f t="shared" si="2"/>
        <v/>
      </c>
      <c r="L23" s="43"/>
      <c r="M23" s="43"/>
      <c r="N23" s="42" t="str">
        <f t="shared" si="1"/>
        <v/>
      </c>
      <c r="O23" s="147"/>
      <c r="P23" s="148"/>
    </row>
    <row r="24" spans="1:22" ht="16.5" customHeight="1" x14ac:dyDescent="0.25">
      <c r="A24" s="65"/>
      <c r="B24" s="150"/>
      <c r="C24" s="66"/>
      <c r="D24" s="66"/>
      <c r="E24" s="41"/>
      <c r="F24" s="42" t="str">
        <f t="shared" si="0"/>
        <v/>
      </c>
      <c r="G24" s="41"/>
      <c r="H24" s="43"/>
      <c r="I24" s="43"/>
      <c r="J24" s="43"/>
      <c r="K24" s="40" t="str">
        <f t="shared" si="2"/>
        <v/>
      </c>
      <c r="L24" s="43"/>
      <c r="M24" s="43"/>
      <c r="N24" s="42" t="str">
        <f t="shared" si="1"/>
        <v/>
      </c>
      <c r="O24" s="147"/>
      <c r="P24" s="148"/>
    </row>
    <row r="25" spans="1:22" ht="16.5" customHeight="1" x14ac:dyDescent="0.25">
      <c r="A25" s="65"/>
      <c r="B25" s="150"/>
      <c r="C25" s="66"/>
      <c r="D25" s="66"/>
      <c r="E25" s="41"/>
      <c r="F25" s="42" t="str">
        <f t="shared" si="0"/>
        <v/>
      </c>
      <c r="G25" s="41"/>
      <c r="H25" s="43"/>
      <c r="I25" s="43"/>
      <c r="J25" s="43"/>
      <c r="K25" s="40" t="str">
        <f t="shared" si="2"/>
        <v/>
      </c>
      <c r="L25" s="43"/>
      <c r="M25" s="43"/>
      <c r="N25" s="42" t="str">
        <f t="shared" si="1"/>
        <v/>
      </c>
      <c r="O25" s="147"/>
      <c r="P25" s="148"/>
    </row>
    <row r="26" spans="1:22" ht="16.5" customHeight="1" x14ac:dyDescent="0.25">
      <c r="A26" s="65"/>
      <c r="B26" s="150"/>
      <c r="C26" s="66"/>
      <c r="D26" s="66"/>
      <c r="E26" s="41"/>
      <c r="F26" s="42" t="str">
        <f t="shared" si="0"/>
        <v/>
      </c>
      <c r="G26" s="41"/>
      <c r="H26" s="43"/>
      <c r="I26" s="43"/>
      <c r="J26" s="43"/>
      <c r="K26" s="40" t="str">
        <f t="shared" si="2"/>
        <v/>
      </c>
      <c r="L26" s="43"/>
      <c r="M26" s="43"/>
      <c r="N26" s="42" t="str">
        <f t="shared" si="1"/>
        <v/>
      </c>
      <c r="O26" s="147"/>
      <c r="P26" s="148"/>
    </row>
    <row r="27" spans="1:22" ht="16.5" customHeight="1" x14ac:dyDescent="0.25">
      <c r="A27" s="65"/>
      <c r="B27" s="150"/>
      <c r="C27" s="66"/>
      <c r="D27" s="66"/>
      <c r="E27" s="41"/>
      <c r="F27" s="42" t="str">
        <f t="shared" si="0"/>
        <v/>
      </c>
      <c r="G27" s="41"/>
      <c r="H27" s="43"/>
      <c r="I27" s="43"/>
      <c r="J27" s="43"/>
      <c r="K27" s="40" t="str">
        <f t="shared" si="2"/>
        <v/>
      </c>
      <c r="L27" s="43"/>
      <c r="M27" s="43"/>
      <c r="N27" s="42" t="str">
        <f t="shared" si="1"/>
        <v/>
      </c>
      <c r="O27" s="147"/>
      <c r="P27" s="148"/>
    </row>
    <row r="28" spans="1:22" ht="16.5" customHeight="1" x14ac:dyDescent="0.25">
      <c r="A28" s="65"/>
      <c r="B28" s="150"/>
      <c r="C28" s="66"/>
      <c r="D28" s="66"/>
      <c r="E28" s="41"/>
      <c r="F28" s="42" t="str">
        <f t="shared" si="0"/>
        <v/>
      </c>
      <c r="G28" s="41"/>
      <c r="H28" s="43"/>
      <c r="I28" s="43"/>
      <c r="J28" s="43"/>
      <c r="K28" s="40" t="str">
        <f t="shared" si="2"/>
        <v/>
      </c>
      <c r="L28" s="43"/>
      <c r="M28" s="43"/>
      <c r="N28" s="42" t="str">
        <f t="shared" si="1"/>
        <v/>
      </c>
      <c r="O28" s="147"/>
      <c r="P28" s="148"/>
    </row>
    <row r="29" spans="1:22" ht="16.5" customHeight="1" x14ac:dyDescent="0.25">
      <c r="A29" s="65"/>
      <c r="B29" s="150"/>
      <c r="C29" s="66"/>
      <c r="D29" s="66"/>
      <c r="E29" s="41"/>
      <c r="F29" s="42" t="str">
        <f t="shared" si="0"/>
        <v/>
      </c>
      <c r="G29" s="41"/>
      <c r="H29" s="43"/>
      <c r="I29" s="43"/>
      <c r="J29" s="43"/>
      <c r="K29" s="40" t="str">
        <f t="shared" si="2"/>
        <v/>
      </c>
      <c r="L29" s="43"/>
      <c r="M29" s="43"/>
      <c r="N29" s="42" t="str">
        <f t="shared" si="1"/>
        <v/>
      </c>
      <c r="O29" s="147"/>
      <c r="P29" s="148"/>
    </row>
    <row r="30" spans="1:22" ht="16.5" customHeight="1" x14ac:dyDescent="0.25">
      <c r="A30" s="65"/>
      <c r="B30" s="150"/>
      <c r="C30" s="66"/>
      <c r="D30" s="66"/>
      <c r="E30" s="41"/>
      <c r="F30" s="42" t="str">
        <f t="shared" si="0"/>
        <v/>
      </c>
      <c r="G30" s="41"/>
      <c r="H30" s="43"/>
      <c r="I30" s="43"/>
      <c r="J30" s="43"/>
      <c r="K30" s="40" t="str">
        <f t="shared" si="2"/>
        <v/>
      </c>
      <c r="L30" s="43"/>
      <c r="M30" s="43"/>
      <c r="N30" s="42" t="str">
        <f t="shared" si="1"/>
        <v/>
      </c>
      <c r="O30" s="147"/>
      <c r="P30" s="148"/>
    </row>
    <row r="31" spans="1:22" s="1" customFormat="1" ht="16.5" customHeight="1" x14ac:dyDescent="0.25">
      <c r="A31" s="65"/>
      <c r="B31" s="150"/>
      <c r="C31" s="66"/>
      <c r="D31" s="66"/>
      <c r="E31" s="41"/>
      <c r="F31" s="42" t="str">
        <f t="shared" si="0"/>
        <v/>
      </c>
      <c r="G31" s="41"/>
      <c r="H31" s="43"/>
      <c r="I31" s="43"/>
      <c r="J31" s="43"/>
      <c r="K31" s="40" t="str">
        <f t="shared" si="2"/>
        <v/>
      </c>
      <c r="L31" s="43"/>
      <c r="M31" s="43"/>
      <c r="N31" s="42" t="str">
        <f t="shared" si="1"/>
        <v/>
      </c>
      <c r="O31" s="147"/>
      <c r="P31" s="148"/>
    </row>
    <row r="32" spans="1:22" ht="16.5" customHeight="1" x14ac:dyDescent="0.25">
      <c r="A32" s="65"/>
      <c r="B32" s="150"/>
      <c r="C32" s="66"/>
      <c r="D32" s="66"/>
      <c r="E32" s="41"/>
      <c r="F32" s="42" t="str">
        <f t="shared" si="0"/>
        <v/>
      </c>
      <c r="G32" s="41"/>
      <c r="H32" s="43"/>
      <c r="I32" s="43"/>
      <c r="J32" s="43"/>
      <c r="K32" s="40" t="str">
        <f t="shared" si="2"/>
        <v/>
      </c>
      <c r="L32" s="43"/>
      <c r="M32" s="43"/>
      <c r="N32" s="42" t="str">
        <f t="shared" si="1"/>
        <v/>
      </c>
      <c r="O32" s="149"/>
      <c r="P32" s="148"/>
    </row>
    <row r="33" spans="1:16" ht="16.5" customHeight="1" x14ac:dyDescent="0.25">
      <c r="A33" s="40" t="str">
        <f t="shared" ref="A33:E33" si="3">IF(SUM(A21:A32)=0,"",SUM(A21:A32))</f>
        <v/>
      </c>
      <c r="B33" s="40"/>
      <c r="C33" s="40" t="str">
        <f t="shared" si="3"/>
        <v/>
      </c>
      <c r="D33" s="40">
        <f>SUM(D21:D32)</f>
        <v>0</v>
      </c>
      <c r="E33" s="40" t="str">
        <f t="shared" si="3"/>
        <v/>
      </c>
      <c r="F33" s="40" t="str">
        <f>IF(SUM(F21:F32)=0,"",SUM(F21:F32))</f>
        <v/>
      </c>
      <c r="G33" s="40" t="str">
        <f>IF(SUM(G21:G32)=0,"",SUM(G21:G32))</f>
        <v/>
      </c>
      <c r="H33" s="40" t="str">
        <f t="shared" ref="H33:N33" si="4">IF(SUM(H21:H32)=0,"",SUM(H21:H32))</f>
        <v/>
      </c>
      <c r="I33" s="40" t="str">
        <f t="shared" si="4"/>
        <v/>
      </c>
      <c r="J33" s="40" t="str">
        <f t="shared" si="4"/>
        <v/>
      </c>
      <c r="K33" s="40" t="str">
        <f t="shared" si="4"/>
        <v/>
      </c>
      <c r="L33" s="40" t="str">
        <f t="shared" si="4"/>
        <v/>
      </c>
      <c r="M33" s="40" t="str">
        <f t="shared" si="4"/>
        <v/>
      </c>
      <c r="N33" s="42" t="str">
        <f t="shared" si="4"/>
        <v/>
      </c>
      <c r="O33" s="156" t="str">
        <f>IF(SUM(O21:O32)=0,"",SUM(O21:O32))</f>
        <v/>
      </c>
      <c r="P33" s="148"/>
    </row>
    <row r="34" spans="1:16" ht="16.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5"/>
      <c r="O34" s="9"/>
    </row>
    <row r="35" spans="1:16" ht="25.5" customHeight="1" x14ac:dyDescent="0.25">
      <c r="A35" s="227" t="s">
        <v>78</v>
      </c>
      <c r="B35" s="227"/>
      <c r="C35" s="227"/>
      <c r="D35" s="227"/>
      <c r="E35" s="228"/>
      <c r="F35" s="10" t="s">
        <v>24</v>
      </c>
      <c r="H35" s="10" t="s">
        <v>6</v>
      </c>
      <c r="I35" s="10" t="s">
        <v>9</v>
      </c>
      <c r="J35" s="10" t="s">
        <v>7</v>
      </c>
      <c r="K35" s="10" t="s">
        <v>8</v>
      </c>
      <c r="L35" s="23"/>
      <c r="M35" s="23"/>
      <c r="N35" s="23"/>
    </row>
    <row r="36" spans="1:16" ht="16.5" customHeight="1" x14ac:dyDescent="0.25">
      <c r="A36" s="227"/>
      <c r="B36" s="227"/>
      <c r="C36" s="227"/>
      <c r="D36" s="227"/>
      <c r="E36" s="228"/>
      <c r="F36" s="16" t="str">
        <f>F33</f>
        <v/>
      </c>
      <c r="H36" s="29"/>
      <c r="I36" s="29"/>
      <c r="J36" s="30"/>
      <c r="K36" s="31" t="str">
        <f>IF(OR(F36="",F36=0),"",ROUND(F36*(H36*I36+J36)/1000,2))</f>
        <v/>
      </c>
      <c r="L36" s="38"/>
      <c r="M36" s="249" t="s">
        <v>8</v>
      </c>
      <c r="N36" s="250"/>
      <c r="O36" s="147" t="str">
        <f>K36</f>
        <v/>
      </c>
    </row>
    <row r="37" spans="1:16" ht="5.25" customHeight="1" x14ac:dyDescent="0.25">
      <c r="A37" s="3"/>
      <c r="B37" s="3"/>
      <c r="C37" s="3"/>
      <c r="D37" s="3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 ht="15" customHeight="1" x14ac:dyDescent="0.25">
      <c r="A38" s="13"/>
      <c r="B38" s="3"/>
      <c r="C38" s="3"/>
      <c r="D38" s="3"/>
      <c r="E38" s="20"/>
      <c r="F38" s="20"/>
      <c r="G38" s="20"/>
      <c r="H38" s="21"/>
      <c r="I38" s="21"/>
      <c r="J38" s="27" t="s">
        <v>18</v>
      </c>
      <c r="K38" s="31" t="str">
        <f>IF(K33&lt;&gt;"",IF(K36&lt;&gt;0,K33+K36,""),"")</f>
        <v/>
      </c>
      <c r="L38" s="38"/>
      <c r="M38" s="18"/>
      <c r="N38" s="45"/>
    </row>
    <row r="39" spans="1:16" ht="7.5" customHeight="1" x14ac:dyDescent="0.25">
      <c r="A39" s="13"/>
      <c r="B39" s="3"/>
      <c r="C39" s="3"/>
      <c r="D39" s="3"/>
      <c r="E39" s="20"/>
      <c r="F39" s="20"/>
      <c r="G39" s="20"/>
      <c r="H39" s="21"/>
      <c r="I39" s="21"/>
      <c r="J39" s="22"/>
      <c r="K39" s="17"/>
      <c r="L39" s="17"/>
      <c r="M39" s="18"/>
      <c r="N39" s="19"/>
    </row>
    <row r="40" spans="1:16" ht="25.5" customHeight="1" x14ac:dyDescent="0.25">
      <c r="A40" s="229" t="s">
        <v>25</v>
      </c>
      <c r="B40" s="229"/>
      <c r="C40" s="229"/>
      <c r="D40" s="229"/>
      <c r="E40" s="230"/>
      <c r="F40" s="26" t="s">
        <v>17</v>
      </c>
      <c r="G40" s="23"/>
      <c r="H40" s="23"/>
      <c r="J40" s="10" t="s">
        <v>15</v>
      </c>
      <c r="K40" s="10" t="s">
        <v>16</v>
      </c>
      <c r="L40" s="23"/>
      <c r="M40" s="23"/>
      <c r="N40" s="23"/>
    </row>
    <row r="41" spans="1:16" x14ac:dyDescent="0.25">
      <c r="A41" s="229"/>
      <c r="B41" s="229"/>
      <c r="C41" s="229"/>
      <c r="D41" s="229"/>
      <c r="E41" s="230"/>
      <c r="F41" s="16" t="str">
        <f>F33</f>
        <v/>
      </c>
      <c r="G41" s="24"/>
      <c r="H41" s="25"/>
      <c r="J41" s="30"/>
      <c r="K41" s="31" t="str">
        <f>IF(F41&lt;&gt;"",ROUND(F41*J41,2),"")</f>
        <v/>
      </c>
      <c r="L41" s="38"/>
      <c r="M41" s="249" t="s">
        <v>16</v>
      </c>
      <c r="N41" s="250"/>
      <c r="O41" s="147" t="str">
        <f>K41</f>
        <v/>
      </c>
    </row>
    <row r="42" spans="1:16" ht="5.25" customHeight="1" x14ac:dyDescent="0.25">
      <c r="A42" s="3"/>
      <c r="B42" s="3"/>
      <c r="C42" s="3"/>
      <c r="D42" s="3"/>
      <c r="E42"/>
      <c r="F42"/>
      <c r="G42"/>
      <c r="H42"/>
      <c r="L42" s="46"/>
      <c r="M42" s="46"/>
      <c r="N42" s="46"/>
    </row>
    <row r="43" spans="1:16" x14ac:dyDescent="0.25">
      <c r="B43" s="3"/>
      <c r="C43" s="3"/>
      <c r="D43" s="3"/>
      <c r="E43"/>
      <c r="F43"/>
      <c r="G43"/>
      <c r="H43"/>
      <c r="J43" s="136" t="s">
        <v>108</v>
      </c>
      <c r="K43" s="31" t="str">
        <f>IF(K33&lt;&gt;"",IF(K41&lt;&gt;0,K33+K41,""),"")</f>
        <v/>
      </c>
      <c r="L43" s="38"/>
      <c r="M43" s="46"/>
      <c r="N43" s="38"/>
      <c r="O43" s="128"/>
    </row>
    <row r="44" spans="1:16" ht="8.25" customHeight="1" x14ac:dyDescent="0.25">
      <c r="B44" s="3"/>
      <c r="C44" s="3"/>
      <c r="D44" s="3"/>
      <c r="E44"/>
      <c r="F44"/>
      <c r="G44"/>
      <c r="H44"/>
      <c r="J44" s="28"/>
      <c r="K44" s="38"/>
      <c r="L44" s="38"/>
      <c r="M44" s="46"/>
      <c r="N44" s="38"/>
    </row>
    <row r="45" spans="1:16" s="47" customFormat="1" ht="21.75" customHeight="1" x14ac:dyDescent="0.3">
      <c r="A45" s="244" t="s">
        <v>93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3" t="str">
        <f>(IF(ISNUMBER(N33),N33+K36+K41,"0,00"))</f>
        <v>0,00</v>
      </c>
      <c r="O45" s="243"/>
    </row>
    <row r="46" spans="1:16" ht="19.5" customHeight="1" x14ac:dyDescent="0.25">
      <c r="A46" s="245" t="s">
        <v>97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7"/>
      <c r="N46" s="243" t="str">
        <f>(IF(ISNUMBER(O33),O33+O36+O41,"0,00"))</f>
        <v>0,00</v>
      </c>
      <c r="O46" s="243"/>
    </row>
    <row r="47" spans="1:16" ht="15.75" customHeight="1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</row>
    <row r="48" spans="1:16" x14ac:dyDescent="0.25">
      <c r="A48" s="137" t="s">
        <v>109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4" x14ac:dyDescent="0.25">
      <c r="A49" s="115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240"/>
      <c r="M49" s="240"/>
      <c r="N49" s="1"/>
    </row>
    <row r="50" spans="1:14" x14ac:dyDescent="0.25">
      <c r="A50" s="3"/>
    </row>
    <row r="51" spans="1:14" x14ac:dyDescent="0.25">
      <c r="A51" s="3"/>
    </row>
    <row r="52" spans="1:14" x14ac:dyDescent="0.25">
      <c r="A52" s="3"/>
    </row>
    <row r="54" spans="1:14" x14ac:dyDescent="0.25">
      <c r="A54" s="3"/>
    </row>
    <row r="55" spans="1:14" x14ac:dyDescent="0.25">
      <c r="A55" s="3"/>
    </row>
    <row r="56" spans="1:14" x14ac:dyDescent="0.25">
      <c r="A56" s="3"/>
    </row>
  </sheetData>
  <sheetProtection algorithmName="SHA-512" hashValue="LwKyrTiRpcpeJVS+tHMHCmZJ38ss4XiEs35ounJMoValYzGwwyusFkYPRLeDbliV4MsrZHLwo/VnaoLoBYEFpQ==" saltValue="sfuy9GUdJmQXAySpqHGu7A==" spinCount="100000" sheet="1" selectLockedCells="1"/>
  <mergeCells count="34">
    <mergeCell ref="L49:M49"/>
    <mergeCell ref="A40:E41"/>
    <mergeCell ref="M41:N41"/>
    <mergeCell ref="A45:M45"/>
    <mergeCell ref="N45:O45"/>
    <mergeCell ref="A46:M46"/>
    <mergeCell ref="N46:O46"/>
    <mergeCell ref="M19:M20"/>
    <mergeCell ref="N19:N20"/>
    <mergeCell ref="O19:P19"/>
    <mergeCell ref="A35:E36"/>
    <mergeCell ref="M36:N36"/>
    <mergeCell ref="F19:F20"/>
    <mergeCell ref="G19:G20"/>
    <mergeCell ref="H19:J19"/>
    <mergeCell ref="K19:K20"/>
    <mergeCell ref="L19:L20"/>
    <mergeCell ref="E9:F9"/>
    <mergeCell ref="J9:K9"/>
    <mergeCell ref="E5:H5"/>
    <mergeCell ref="I5:J5"/>
    <mergeCell ref="K5:N5"/>
    <mergeCell ref="E11:N11"/>
    <mergeCell ref="A12:C13"/>
    <mergeCell ref="F13:H13"/>
    <mergeCell ref="J13:M13"/>
    <mergeCell ref="O11:P14"/>
    <mergeCell ref="A15:I15"/>
    <mergeCell ref="A16:I16"/>
    <mergeCell ref="A19:A20"/>
    <mergeCell ref="B19:B20"/>
    <mergeCell ref="C19:C20"/>
    <mergeCell ref="D19:D20"/>
    <mergeCell ref="E19:E20"/>
  </mergeCells>
  <conditionalFormatting sqref="N13">
    <cfRule type="cellIs" dxfId="63" priority="2" operator="lessThan">
      <formula>0.8</formula>
    </cfRule>
  </conditionalFormatting>
  <conditionalFormatting sqref="O11:P14">
    <cfRule type="containsText" dxfId="62" priority="1" operator="containsText" text="Die gewährte monatliche Ausbildungsvergütung liegt unter 80 Prozent der vergleichbaren Ausbildungsvergütung nach dem TVAöD-Pflege. Eine Erstattung durch das Land ist ausgeschlossen. ">
      <formula>NOT(ISERROR(SEARCH("Die gewährte monatliche Ausbildungsvergütung liegt unter 80 Prozent der vergleichbaren Ausbildungsvergütung nach dem TVAöD-Pflege. Eine Erstattung durch das Land ist ausgeschlossen. ",O11)))</formula>
    </cfRule>
  </conditionalFormatting>
  <dataValidations count="2">
    <dataValidation type="list" allowBlank="1" showInputMessage="1" showErrorMessage="1" sqref="F7">
      <formula1>$W$8:$W$9</formula1>
    </dataValidation>
    <dataValidation type="list" allowBlank="1" showInputMessage="1" showErrorMessage="1" sqref="K7">
      <formula1>$W$5:$W$6</formula1>
    </dataValidation>
  </dataValidations>
  <pageMargins left="0.7" right="0.7" top="0.78740157499999996" bottom="0.78740157499999996" header="0.3" footer="0.3"/>
  <pageSetup paperSize="9" scale="62" orientation="landscape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showGridLines="0" topLeftCell="A3" workbookViewId="0">
      <selection activeCell="K15" sqref="K15"/>
    </sheetView>
  </sheetViews>
  <sheetFormatPr baseColWidth="10" defaultColWidth="11.42578125" defaultRowHeight="15" x14ac:dyDescent="0.25"/>
  <cols>
    <col min="1" max="1" width="9.28515625" style="2" customWidth="1"/>
    <col min="2" max="2" width="7.85546875" style="2" customWidth="1"/>
    <col min="3" max="3" width="10.42578125" style="2" customWidth="1"/>
    <col min="4" max="4" width="12.140625" style="2" customWidth="1"/>
    <col min="5" max="5" width="6.85546875" style="2" customWidth="1"/>
    <col min="6" max="6" width="10.5703125" style="2" customWidth="1"/>
    <col min="7" max="8" width="11.7109375" style="2" customWidth="1"/>
    <col min="9" max="9" width="10.5703125" style="2" customWidth="1"/>
    <col min="10" max="10" width="10.42578125" style="2" customWidth="1"/>
    <col min="11" max="11" width="10.85546875" style="2" customWidth="1"/>
    <col min="12" max="13" width="11.7109375" style="2" customWidth="1"/>
    <col min="14" max="14" width="11" style="2" customWidth="1"/>
    <col min="15" max="15" width="13.5703125" style="2" customWidth="1"/>
    <col min="16" max="16" width="21" style="2" customWidth="1"/>
    <col min="17" max="17" width="11.42578125" style="2"/>
    <col min="18" max="23" width="0" style="2" hidden="1" customWidth="1"/>
    <col min="24" max="16384" width="11.42578125" style="2"/>
  </cols>
  <sheetData>
    <row r="1" spans="1:23" ht="15.75" x14ac:dyDescent="0.25">
      <c r="A1" s="116" t="s">
        <v>100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23" ht="18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3" ht="15.75" customHeight="1" x14ac:dyDescent="0.25">
      <c r="A3" s="6" t="s">
        <v>26</v>
      </c>
      <c r="B3" s="13"/>
      <c r="C3" s="13"/>
      <c r="D3" s="13"/>
      <c r="E3" s="170">
        <f>'Abrechnung Zusammenfassung'!F7</f>
        <v>0</v>
      </c>
      <c r="F3" s="168"/>
      <c r="G3" s="168"/>
      <c r="H3" s="168"/>
      <c r="I3" s="168"/>
      <c r="J3" s="168"/>
      <c r="K3" s="168"/>
      <c r="L3" s="168"/>
      <c r="M3" s="168"/>
      <c r="N3" s="169"/>
    </row>
    <row r="4" spans="1:23" s="36" customFormat="1" ht="8.25" customHeight="1" x14ac:dyDescent="0.25">
      <c r="A4" s="32"/>
      <c r="B4" s="33"/>
      <c r="C4" s="33"/>
      <c r="D4" s="33"/>
      <c r="E4" s="34"/>
      <c r="F4" s="34"/>
      <c r="G4" s="34"/>
      <c r="H4" s="34"/>
      <c r="I4" s="34"/>
      <c r="J4" s="34"/>
      <c r="K4" s="35"/>
      <c r="L4" s="35"/>
      <c r="M4" s="35"/>
      <c r="N4" s="35"/>
    </row>
    <row r="5" spans="1:23" ht="15.75" customHeight="1" x14ac:dyDescent="0.25">
      <c r="A5" s="6" t="s">
        <v>54</v>
      </c>
      <c r="B5" s="13"/>
      <c r="C5" s="13"/>
      <c r="D5" s="13"/>
      <c r="E5" s="231"/>
      <c r="F5" s="231"/>
      <c r="G5" s="231"/>
      <c r="H5" s="231"/>
      <c r="I5" s="232" t="s">
        <v>53</v>
      </c>
      <c r="J5" s="233"/>
      <c r="K5" s="226"/>
      <c r="L5" s="226"/>
      <c r="M5" s="226"/>
      <c r="N5" s="226"/>
      <c r="W5" s="2" t="s">
        <v>3</v>
      </c>
    </row>
    <row r="6" spans="1:23" ht="7.5" customHeight="1" x14ac:dyDescent="0.25">
      <c r="A6" s="7"/>
      <c r="B6" s="8"/>
      <c r="C6" s="13"/>
      <c r="D6" s="13"/>
      <c r="E6" s="14"/>
      <c r="F6" s="14"/>
      <c r="G6" s="14"/>
      <c r="H6" s="14"/>
      <c r="I6" s="12"/>
      <c r="J6" s="12"/>
      <c r="K6" s="12"/>
      <c r="L6" s="12"/>
      <c r="M6" s="12"/>
      <c r="N6" s="12"/>
      <c r="W6" s="2" t="s">
        <v>4</v>
      </c>
    </row>
    <row r="7" spans="1:23" ht="15.75" customHeight="1" x14ac:dyDescent="0.25">
      <c r="A7" s="7" t="s">
        <v>20</v>
      </c>
      <c r="B7" s="8"/>
      <c r="E7" s="117" t="s">
        <v>116</v>
      </c>
      <c r="F7" s="67"/>
      <c r="G7" s="2" t="s">
        <v>115</v>
      </c>
      <c r="H7" s="68"/>
      <c r="J7" s="145" t="s">
        <v>117</v>
      </c>
      <c r="K7" s="67"/>
      <c r="L7" s="2" t="s">
        <v>115</v>
      </c>
      <c r="M7" s="68"/>
    </row>
    <row r="8" spans="1:23" ht="7.5" customHeight="1" x14ac:dyDescent="0.25">
      <c r="A8" s="7"/>
      <c r="B8" s="8"/>
      <c r="E8" s="4"/>
      <c r="F8" s="39"/>
      <c r="G8" s="39"/>
      <c r="H8" s="4"/>
      <c r="I8" s="4"/>
      <c r="J8" s="12"/>
      <c r="K8" s="12"/>
      <c r="L8" s="12"/>
      <c r="M8" s="12"/>
      <c r="N8" s="12"/>
      <c r="W8" s="2" t="s">
        <v>4</v>
      </c>
    </row>
    <row r="9" spans="1:23" ht="16.5" customHeight="1" x14ac:dyDescent="0.25">
      <c r="A9" s="7" t="s">
        <v>21</v>
      </c>
      <c r="B9" s="8"/>
      <c r="C9" s="91" t="s">
        <v>68</v>
      </c>
      <c r="E9" s="238" t="s">
        <v>22</v>
      </c>
      <c r="F9" s="239"/>
      <c r="G9" s="67"/>
      <c r="J9" s="236" t="s">
        <v>19</v>
      </c>
      <c r="K9" s="237"/>
      <c r="L9" s="67"/>
      <c r="M9" s="37"/>
      <c r="N9" s="12"/>
      <c r="O9" s="133"/>
      <c r="P9" s="133"/>
      <c r="W9" s="2" t="s">
        <v>5</v>
      </c>
    </row>
    <row r="10" spans="1:23" ht="7.5" customHeight="1" x14ac:dyDescent="0.25">
      <c r="A10" s="7"/>
      <c r="B10" s="8"/>
      <c r="C10" s="13"/>
      <c r="D10" s="13"/>
      <c r="E10" s="4"/>
      <c r="F10" s="4"/>
      <c r="G10" s="4"/>
      <c r="H10" s="12"/>
      <c r="I10" s="12"/>
      <c r="J10" s="12"/>
      <c r="K10" s="12"/>
      <c r="L10" s="12"/>
      <c r="M10" s="12"/>
      <c r="N10" s="12"/>
      <c r="O10" s="133"/>
      <c r="P10" s="133"/>
    </row>
    <row r="11" spans="1:23" ht="15.75" customHeight="1" x14ac:dyDescent="0.25">
      <c r="A11" s="7" t="s">
        <v>73</v>
      </c>
      <c r="B11" s="13"/>
      <c r="C11" s="13"/>
      <c r="D11" s="13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07" t="str">
        <f>IF(N13&lt;80%,V16,IF(AND(N13&gt;80%,N13&lt;89.995%),V17,""))</f>
        <v/>
      </c>
      <c r="P11" s="207"/>
    </row>
    <row r="12" spans="1:23" ht="20.25" customHeight="1" x14ac:dyDescent="0.25">
      <c r="A12" s="234" t="s">
        <v>72</v>
      </c>
      <c r="B12" s="234"/>
      <c r="C12" s="234"/>
      <c r="D12" s="13"/>
      <c r="E12" s="95"/>
      <c r="F12" s="95"/>
      <c r="G12" s="95"/>
      <c r="H12" s="96"/>
      <c r="I12" s="96"/>
      <c r="J12" s="96"/>
      <c r="K12" s="97"/>
      <c r="L12" s="97"/>
      <c r="M12" s="97"/>
      <c r="N12" s="12"/>
      <c r="O12" s="207"/>
      <c r="P12" s="207"/>
      <c r="V12" s="129"/>
    </row>
    <row r="13" spans="1:23" ht="29.25" customHeight="1" x14ac:dyDescent="0.25">
      <c r="A13" s="235"/>
      <c r="B13" s="235"/>
      <c r="C13" s="235"/>
      <c r="D13" s="101"/>
      <c r="E13" s="99"/>
      <c r="F13" s="218" t="s">
        <v>71</v>
      </c>
      <c r="G13" s="218"/>
      <c r="H13" s="218"/>
      <c r="I13" s="100" t="str">
        <f>IF((D13=""),"",(IF($L$9="",1490.69,1552.07)))</f>
        <v/>
      </c>
      <c r="J13" s="219" t="s">
        <v>75</v>
      </c>
      <c r="K13" s="219"/>
      <c r="L13" s="219"/>
      <c r="M13" s="220"/>
      <c r="N13" s="102" t="str">
        <f>IF(ISNUMBER(D13),D13/I13,"0,00%")</f>
        <v>0,00%</v>
      </c>
      <c r="O13" s="207"/>
      <c r="P13" s="207"/>
    </row>
    <row r="14" spans="1:23" ht="10.5" customHeight="1" x14ac:dyDescent="0.25">
      <c r="A14" s="142"/>
      <c r="B14" s="142"/>
      <c r="C14" s="142"/>
      <c r="D14" s="251"/>
      <c r="E14" s="99"/>
      <c r="F14" s="143"/>
      <c r="G14" s="143"/>
      <c r="H14" s="143"/>
      <c r="I14" s="106"/>
      <c r="J14" s="144"/>
      <c r="K14" s="144"/>
      <c r="L14" s="144"/>
      <c r="M14" s="144"/>
      <c r="N14" s="108"/>
      <c r="O14" s="207"/>
      <c r="P14" s="207"/>
    </row>
    <row r="15" spans="1:23" ht="21.75" customHeight="1" x14ac:dyDescent="0.25">
      <c r="A15" s="221" t="s">
        <v>106</v>
      </c>
      <c r="B15" s="221"/>
      <c r="C15" s="221"/>
      <c r="D15" s="221"/>
      <c r="E15" s="221"/>
      <c r="F15" s="221"/>
      <c r="G15" s="221"/>
      <c r="H15" s="221"/>
      <c r="I15" s="222"/>
      <c r="J15" s="111" t="s">
        <v>76</v>
      </c>
      <c r="K15" s="146"/>
      <c r="L15" s="113" t="s">
        <v>77</v>
      </c>
      <c r="M15" s="146"/>
      <c r="O15" s="140"/>
      <c r="P15" s="140"/>
    </row>
    <row r="16" spans="1:23" ht="24.75" customHeight="1" x14ac:dyDescent="0.25">
      <c r="A16" s="223" t="s">
        <v>122</v>
      </c>
      <c r="B16" s="224"/>
      <c r="C16" s="224"/>
      <c r="D16" s="224"/>
      <c r="E16" s="224"/>
      <c r="F16" s="224"/>
      <c r="G16" s="224"/>
      <c r="H16" s="224"/>
      <c r="I16" s="225"/>
      <c r="J16" s="111" t="s">
        <v>76</v>
      </c>
      <c r="K16" s="146"/>
      <c r="L16" s="113" t="s">
        <v>77</v>
      </c>
      <c r="M16" s="146"/>
      <c r="O16" s="126" t="s">
        <v>79</v>
      </c>
      <c r="P16" s="146"/>
      <c r="V16" s="139" t="s">
        <v>104</v>
      </c>
    </row>
    <row r="17" spans="1:22" ht="13.5" customHeight="1" x14ac:dyDescent="0.25">
      <c r="A17" s="123"/>
      <c r="B17" s="110"/>
      <c r="C17" s="110"/>
      <c r="D17" s="110"/>
      <c r="E17" s="110"/>
      <c r="F17" s="110"/>
      <c r="G17" s="110"/>
      <c r="H17" s="110"/>
      <c r="I17" s="110"/>
      <c r="J17" s="124"/>
      <c r="K17" s="144"/>
      <c r="L17" s="108"/>
      <c r="V17" s="134" t="s">
        <v>105</v>
      </c>
    </row>
    <row r="18" spans="1:22" ht="9" customHeight="1" x14ac:dyDescent="0.25">
      <c r="C18" s="115"/>
      <c r="D18" s="121"/>
      <c r="E18" s="122"/>
      <c r="F18" s="122"/>
      <c r="G18" s="122"/>
      <c r="H18" s="121"/>
      <c r="I18" s="121"/>
      <c r="J18" s="121"/>
      <c r="K18" s="122"/>
      <c r="L18" s="144"/>
      <c r="M18" s="144"/>
      <c r="N18" s="108"/>
    </row>
    <row r="19" spans="1:22" ht="27" customHeight="1" x14ac:dyDescent="0.25">
      <c r="A19" s="208" t="s">
        <v>0</v>
      </c>
      <c r="B19" s="208" t="s">
        <v>2</v>
      </c>
      <c r="C19" s="208" t="s">
        <v>81</v>
      </c>
      <c r="D19" s="208" t="s">
        <v>82</v>
      </c>
      <c r="E19" s="209" t="s">
        <v>83</v>
      </c>
      <c r="F19" s="212" t="s">
        <v>102</v>
      </c>
      <c r="G19" s="209" t="s">
        <v>84</v>
      </c>
      <c r="H19" s="215" t="s">
        <v>1</v>
      </c>
      <c r="I19" s="216"/>
      <c r="J19" s="217"/>
      <c r="K19" s="241" t="s">
        <v>23</v>
      </c>
      <c r="L19" s="209" t="s">
        <v>88</v>
      </c>
      <c r="M19" s="209" t="s">
        <v>89</v>
      </c>
      <c r="N19" s="212" t="s">
        <v>90</v>
      </c>
      <c r="O19" s="248" t="s">
        <v>114</v>
      </c>
      <c r="P19" s="248"/>
    </row>
    <row r="20" spans="1:22" ht="60" customHeight="1" x14ac:dyDescent="0.25">
      <c r="A20" s="208" t="s">
        <v>0</v>
      </c>
      <c r="B20" s="208"/>
      <c r="C20" s="208"/>
      <c r="D20" s="208"/>
      <c r="E20" s="210"/>
      <c r="F20" s="213"/>
      <c r="G20" s="210"/>
      <c r="H20" s="44" t="s">
        <v>85</v>
      </c>
      <c r="I20" s="5" t="s">
        <v>86</v>
      </c>
      <c r="J20" s="11" t="s">
        <v>87</v>
      </c>
      <c r="K20" s="242"/>
      <c r="L20" s="211"/>
      <c r="M20" s="211"/>
      <c r="N20" s="214"/>
      <c r="O20" s="104" t="s">
        <v>91</v>
      </c>
      <c r="P20" s="135" t="s">
        <v>107</v>
      </c>
    </row>
    <row r="21" spans="1:22" ht="16.5" customHeight="1" x14ac:dyDescent="0.25">
      <c r="A21" s="65"/>
      <c r="B21" s="150"/>
      <c r="C21" s="66"/>
      <c r="D21" s="66"/>
      <c r="E21" s="41"/>
      <c r="F21" s="42" t="str">
        <f t="shared" ref="F21:F32" si="0">IF(C21="","",C21+D21+E21)</f>
        <v/>
      </c>
      <c r="G21" s="41"/>
      <c r="H21" s="43"/>
      <c r="I21" s="43"/>
      <c r="J21" s="43"/>
      <c r="K21" s="40" t="str">
        <f>IF(F21="","",(F21+H21+I21+J21))</f>
        <v/>
      </c>
      <c r="L21" s="43"/>
      <c r="M21" s="43"/>
      <c r="N21" s="42" t="str">
        <f t="shared" ref="N21:N32" si="1">IF(K21="","",K21-L21-M21)</f>
        <v/>
      </c>
      <c r="O21" s="155"/>
      <c r="P21" s="148"/>
    </row>
    <row r="22" spans="1:22" ht="16.5" customHeight="1" x14ac:dyDescent="0.25">
      <c r="A22" s="65"/>
      <c r="B22" s="150"/>
      <c r="C22" s="66"/>
      <c r="D22" s="66"/>
      <c r="E22" s="41"/>
      <c r="F22" s="42" t="str">
        <f t="shared" si="0"/>
        <v/>
      </c>
      <c r="G22" s="41"/>
      <c r="H22" s="43"/>
      <c r="I22" s="43"/>
      <c r="J22" s="43"/>
      <c r="K22" s="40" t="str">
        <f t="shared" ref="K22:K32" si="2">IF(F22="","",(F22+H22+I22+J22))</f>
        <v/>
      </c>
      <c r="L22" s="43"/>
      <c r="M22" s="43"/>
      <c r="N22" s="42" t="str">
        <f t="shared" si="1"/>
        <v/>
      </c>
      <c r="O22" s="147"/>
      <c r="P22" s="148"/>
      <c r="T22" s="2">
        <f>COUNTA(C21:C25)</f>
        <v>0</v>
      </c>
    </row>
    <row r="23" spans="1:22" ht="16.5" customHeight="1" x14ac:dyDescent="0.25">
      <c r="A23" s="65"/>
      <c r="B23" s="150"/>
      <c r="C23" s="66"/>
      <c r="D23" s="66"/>
      <c r="E23" s="41"/>
      <c r="F23" s="42" t="str">
        <f t="shared" si="0"/>
        <v/>
      </c>
      <c r="G23" s="41"/>
      <c r="H23" s="43"/>
      <c r="I23" s="43"/>
      <c r="J23" s="43"/>
      <c r="K23" s="40" t="str">
        <f t="shared" si="2"/>
        <v/>
      </c>
      <c r="L23" s="43"/>
      <c r="M23" s="43"/>
      <c r="N23" s="42" t="str">
        <f t="shared" si="1"/>
        <v/>
      </c>
      <c r="O23" s="147"/>
      <c r="P23" s="148"/>
    </row>
    <row r="24" spans="1:22" ht="16.5" customHeight="1" x14ac:dyDescent="0.25">
      <c r="A24" s="65"/>
      <c r="B24" s="150"/>
      <c r="C24" s="66"/>
      <c r="D24" s="66"/>
      <c r="E24" s="41"/>
      <c r="F24" s="42" t="str">
        <f t="shared" si="0"/>
        <v/>
      </c>
      <c r="G24" s="41"/>
      <c r="H24" s="43"/>
      <c r="I24" s="43"/>
      <c r="J24" s="43"/>
      <c r="K24" s="40" t="str">
        <f t="shared" si="2"/>
        <v/>
      </c>
      <c r="L24" s="43"/>
      <c r="M24" s="43"/>
      <c r="N24" s="42" t="str">
        <f t="shared" si="1"/>
        <v/>
      </c>
      <c r="O24" s="147"/>
      <c r="P24" s="148"/>
    </row>
    <row r="25" spans="1:22" ht="16.5" customHeight="1" x14ac:dyDescent="0.25">
      <c r="A25" s="65"/>
      <c r="B25" s="150"/>
      <c r="C25" s="66"/>
      <c r="D25" s="66"/>
      <c r="E25" s="41"/>
      <c r="F25" s="42" t="str">
        <f t="shared" si="0"/>
        <v/>
      </c>
      <c r="G25" s="41"/>
      <c r="H25" s="43"/>
      <c r="I25" s="43"/>
      <c r="J25" s="43"/>
      <c r="K25" s="40" t="str">
        <f t="shared" si="2"/>
        <v/>
      </c>
      <c r="L25" s="43"/>
      <c r="M25" s="43"/>
      <c r="N25" s="42" t="str">
        <f t="shared" si="1"/>
        <v/>
      </c>
      <c r="O25" s="147"/>
      <c r="P25" s="148"/>
    </row>
    <row r="26" spans="1:22" ht="16.5" customHeight="1" x14ac:dyDescent="0.25">
      <c r="A26" s="65"/>
      <c r="B26" s="150"/>
      <c r="C26" s="66"/>
      <c r="D26" s="66"/>
      <c r="E26" s="41"/>
      <c r="F26" s="42" t="str">
        <f t="shared" si="0"/>
        <v/>
      </c>
      <c r="G26" s="41"/>
      <c r="H26" s="43"/>
      <c r="I26" s="43"/>
      <c r="J26" s="43"/>
      <c r="K26" s="40" t="str">
        <f t="shared" si="2"/>
        <v/>
      </c>
      <c r="L26" s="43"/>
      <c r="M26" s="43"/>
      <c r="N26" s="42" t="str">
        <f t="shared" si="1"/>
        <v/>
      </c>
      <c r="O26" s="147"/>
      <c r="P26" s="148"/>
    </row>
    <row r="27" spans="1:22" ht="16.5" customHeight="1" x14ac:dyDescent="0.25">
      <c r="A27" s="65"/>
      <c r="B27" s="150"/>
      <c r="C27" s="66"/>
      <c r="D27" s="66"/>
      <c r="E27" s="41"/>
      <c r="F27" s="42" t="str">
        <f t="shared" si="0"/>
        <v/>
      </c>
      <c r="G27" s="41"/>
      <c r="H27" s="43"/>
      <c r="I27" s="43"/>
      <c r="J27" s="43"/>
      <c r="K27" s="40" t="str">
        <f t="shared" si="2"/>
        <v/>
      </c>
      <c r="L27" s="43"/>
      <c r="M27" s="43"/>
      <c r="N27" s="42" t="str">
        <f t="shared" si="1"/>
        <v/>
      </c>
      <c r="O27" s="147"/>
      <c r="P27" s="148"/>
    </row>
    <row r="28" spans="1:22" ht="16.5" customHeight="1" x14ac:dyDescent="0.25">
      <c r="A28" s="65"/>
      <c r="B28" s="150"/>
      <c r="C28" s="66"/>
      <c r="D28" s="66"/>
      <c r="E28" s="41"/>
      <c r="F28" s="42" t="str">
        <f t="shared" si="0"/>
        <v/>
      </c>
      <c r="G28" s="41"/>
      <c r="H28" s="43"/>
      <c r="I28" s="43"/>
      <c r="J28" s="43"/>
      <c r="K28" s="40" t="str">
        <f t="shared" si="2"/>
        <v/>
      </c>
      <c r="L28" s="43"/>
      <c r="M28" s="43"/>
      <c r="N28" s="42" t="str">
        <f t="shared" si="1"/>
        <v/>
      </c>
      <c r="O28" s="147"/>
      <c r="P28" s="148"/>
    </row>
    <row r="29" spans="1:22" ht="16.5" customHeight="1" x14ac:dyDescent="0.25">
      <c r="A29" s="65"/>
      <c r="B29" s="150"/>
      <c r="C29" s="66"/>
      <c r="D29" s="66"/>
      <c r="E29" s="41"/>
      <c r="F29" s="42" t="str">
        <f t="shared" si="0"/>
        <v/>
      </c>
      <c r="G29" s="41"/>
      <c r="H29" s="43"/>
      <c r="I29" s="43"/>
      <c r="J29" s="43"/>
      <c r="K29" s="40" t="str">
        <f t="shared" si="2"/>
        <v/>
      </c>
      <c r="L29" s="43"/>
      <c r="M29" s="43"/>
      <c r="N29" s="42" t="str">
        <f t="shared" si="1"/>
        <v/>
      </c>
      <c r="O29" s="147"/>
      <c r="P29" s="148"/>
    </row>
    <row r="30" spans="1:22" ht="16.5" customHeight="1" x14ac:dyDescent="0.25">
      <c r="A30" s="65"/>
      <c r="B30" s="150"/>
      <c r="C30" s="66"/>
      <c r="D30" s="66"/>
      <c r="E30" s="41"/>
      <c r="F30" s="42" t="str">
        <f t="shared" si="0"/>
        <v/>
      </c>
      <c r="G30" s="41"/>
      <c r="H30" s="43"/>
      <c r="I30" s="43"/>
      <c r="J30" s="43"/>
      <c r="K30" s="40" t="str">
        <f t="shared" si="2"/>
        <v/>
      </c>
      <c r="L30" s="43"/>
      <c r="M30" s="43"/>
      <c r="N30" s="42" t="str">
        <f t="shared" si="1"/>
        <v/>
      </c>
      <c r="O30" s="147"/>
      <c r="P30" s="148"/>
    </row>
    <row r="31" spans="1:22" s="1" customFormat="1" ht="16.5" customHeight="1" x14ac:dyDescent="0.25">
      <c r="A31" s="65"/>
      <c r="B31" s="150"/>
      <c r="C31" s="66"/>
      <c r="D31" s="66"/>
      <c r="E31" s="41"/>
      <c r="F31" s="42" t="str">
        <f t="shared" si="0"/>
        <v/>
      </c>
      <c r="G31" s="41"/>
      <c r="H31" s="43"/>
      <c r="I31" s="43"/>
      <c r="J31" s="43"/>
      <c r="K31" s="40" t="str">
        <f t="shared" si="2"/>
        <v/>
      </c>
      <c r="L31" s="43"/>
      <c r="M31" s="43"/>
      <c r="N31" s="42" t="str">
        <f t="shared" si="1"/>
        <v/>
      </c>
      <c r="O31" s="147"/>
      <c r="P31" s="148"/>
    </row>
    <row r="32" spans="1:22" ht="16.5" customHeight="1" x14ac:dyDescent="0.25">
      <c r="A32" s="65"/>
      <c r="B32" s="150"/>
      <c r="C32" s="66"/>
      <c r="D32" s="66"/>
      <c r="E32" s="41"/>
      <c r="F32" s="42" t="str">
        <f t="shared" si="0"/>
        <v/>
      </c>
      <c r="G32" s="41"/>
      <c r="H32" s="43"/>
      <c r="I32" s="43"/>
      <c r="J32" s="43"/>
      <c r="K32" s="40" t="str">
        <f t="shared" si="2"/>
        <v/>
      </c>
      <c r="L32" s="43"/>
      <c r="M32" s="43"/>
      <c r="N32" s="42" t="str">
        <f t="shared" si="1"/>
        <v/>
      </c>
      <c r="O32" s="149"/>
      <c r="P32" s="148"/>
    </row>
    <row r="33" spans="1:16" ht="16.5" customHeight="1" x14ac:dyDescent="0.25">
      <c r="A33" s="40" t="str">
        <f t="shared" ref="A33:E33" si="3">IF(SUM(A21:A32)=0,"",SUM(A21:A32))</f>
        <v/>
      </c>
      <c r="B33" s="40"/>
      <c r="C33" s="40" t="str">
        <f t="shared" si="3"/>
        <v/>
      </c>
      <c r="D33" s="40">
        <f>SUM(D21:D32)</f>
        <v>0</v>
      </c>
      <c r="E33" s="40" t="str">
        <f t="shared" si="3"/>
        <v/>
      </c>
      <c r="F33" s="40" t="str">
        <f>IF(SUM(F21:F32)=0,"",SUM(F21:F32))</f>
        <v/>
      </c>
      <c r="G33" s="40" t="str">
        <f>IF(SUM(G21:G32)=0,"",SUM(G21:G32))</f>
        <v/>
      </c>
      <c r="H33" s="40" t="str">
        <f t="shared" ref="H33:N33" si="4">IF(SUM(H21:H32)=0,"",SUM(H21:H32))</f>
        <v/>
      </c>
      <c r="I33" s="40" t="str">
        <f t="shared" si="4"/>
        <v/>
      </c>
      <c r="J33" s="40" t="str">
        <f t="shared" si="4"/>
        <v/>
      </c>
      <c r="K33" s="40" t="str">
        <f t="shared" si="4"/>
        <v/>
      </c>
      <c r="L33" s="40" t="str">
        <f t="shared" si="4"/>
        <v/>
      </c>
      <c r="M33" s="40" t="str">
        <f t="shared" si="4"/>
        <v/>
      </c>
      <c r="N33" s="42" t="str">
        <f t="shared" si="4"/>
        <v/>
      </c>
      <c r="O33" s="156" t="str">
        <f>IF(SUM(O21:O32)=0,"",SUM(O21:O32))</f>
        <v/>
      </c>
      <c r="P33" s="148"/>
    </row>
    <row r="34" spans="1:16" ht="16.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5"/>
      <c r="O34" s="9"/>
    </row>
    <row r="35" spans="1:16" ht="25.5" customHeight="1" x14ac:dyDescent="0.25">
      <c r="A35" s="227" t="s">
        <v>78</v>
      </c>
      <c r="B35" s="227"/>
      <c r="C35" s="227"/>
      <c r="D35" s="227"/>
      <c r="E35" s="228"/>
      <c r="F35" s="10" t="s">
        <v>24</v>
      </c>
      <c r="H35" s="10" t="s">
        <v>6</v>
      </c>
      <c r="I35" s="10" t="s">
        <v>9</v>
      </c>
      <c r="J35" s="10" t="s">
        <v>7</v>
      </c>
      <c r="K35" s="10" t="s">
        <v>8</v>
      </c>
      <c r="L35" s="23"/>
      <c r="M35" s="23"/>
      <c r="N35" s="23"/>
    </row>
    <row r="36" spans="1:16" ht="16.5" customHeight="1" x14ac:dyDescent="0.25">
      <c r="A36" s="227"/>
      <c r="B36" s="227"/>
      <c r="C36" s="227"/>
      <c r="D36" s="227"/>
      <c r="E36" s="228"/>
      <c r="F36" s="16" t="str">
        <f>F33</f>
        <v/>
      </c>
      <c r="H36" s="29"/>
      <c r="I36" s="29"/>
      <c r="J36" s="30"/>
      <c r="K36" s="31" t="str">
        <f>IF(OR(F36="",F36=0),"",ROUND(F36*(H36*I36+J36)/1000,2))</f>
        <v/>
      </c>
      <c r="L36" s="38"/>
      <c r="M36" s="249" t="s">
        <v>8</v>
      </c>
      <c r="N36" s="250"/>
      <c r="O36" s="147" t="str">
        <f>K36</f>
        <v/>
      </c>
    </row>
    <row r="37" spans="1:16" ht="5.25" customHeight="1" x14ac:dyDescent="0.25">
      <c r="A37" s="3"/>
      <c r="B37" s="3"/>
      <c r="C37" s="3"/>
      <c r="D37" s="3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 ht="15" customHeight="1" x14ac:dyDescent="0.25">
      <c r="A38" s="13"/>
      <c r="B38" s="3"/>
      <c r="C38" s="3"/>
      <c r="D38" s="3"/>
      <c r="E38" s="20"/>
      <c r="F38" s="20"/>
      <c r="G38" s="20"/>
      <c r="H38" s="21"/>
      <c r="I38" s="21"/>
      <c r="J38" s="27" t="s">
        <v>18</v>
      </c>
      <c r="K38" s="31" t="str">
        <f>IF(K33&lt;&gt;"",IF(K36&lt;&gt;0,K33+K36,""),"")</f>
        <v/>
      </c>
      <c r="L38" s="38"/>
      <c r="M38" s="18"/>
      <c r="N38" s="45"/>
    </row>
    <row r="39" spans="1:16" ht="7.5" customHeight="1" x14ac:dyDescent="0.25">
      <c r="A39" s="13"/>
      <c r="B39" s="3"/>
      <c r="C39" s="3"/>
      <c r="D39" s="3"/>
      <c r="E39" s="20"/>
      <c r="F39" s="20"/>
      <c r="G39" s="20"/>
      <c r="H39" s="21"/>
      <c r="I39" s="21"/>
      <c r="J39" s="22"/>
      <c r="K39" s="17"/>
      <c r="L39" s="17"/>
      <c r="M39" s="18"/>
      <c r="N39" s="19"/>
    </row>
    <row r="40" spans="1:16" ht="25.5" customHeight="1" x14ac:dyDescent="0.25">
      <c r="A40" s="229" t="s">
        <v>25</v>
      </c>
      <c r="B40" s="229"/>
      <c r="C40" s="229"/>
      <c r="D40" s="229"/>
      <c r="E40" s="230"/>
      <c r="F40" s="26" t="s">
        <v>17</v>
      </c>
      <c r="G40" s="23"/>
      <c r="H40" s="23"/>
      <c r="J40" s="10" t="s">
        <v>15</v>
      </c>
      <c r="K40" s="10" t="s">
        <v>16</v>
      </c>
      <c r="L40" s="23"/>
      <c r="M40" s="23"/>
      <c r="N40" s="23"/>
    </row>
    <row r="41" spans="1:16" x14ac:dyDescent="0.25">
      <c r="A41" s="229"/>
      <c r="B41" s="229"/>
      <c r="C41" s="229"/>
      <c r="D41" s="229"/>
      <c r="E41" s="230"/>
      <c r="F41" s="16" t="str">
        <f>F33</f>
        <v/>
      </c>
      <c r="G41" s="24"/>
      <c r="H41" s="25"/>
      <c r="J41" s="30"/>
      <c r="K41" s="31" t="str">
        <f>IF(F41&lt;&gt;"",ROUND(F41*J41,2),"")</f>
        <v/>
      </c>
      <c r="L41" s="38"/>
      <c r="M41" s="249" t="s">
        <v>16</v>
      </c>
      <c r="N41" s="250"/>
      <c r="O41" s="147" t="str">
        <f>K41</f>
        <v/>
      </c>
    </row>
    <row r="42" spans="1:16" ht="5.25" customHeight="1" x14ac:dyDescent="0.25">
      <c r="A42" s="3"/>
      <c r="B42" s="3"/>
      <c r="C42" s="3"/>
      <c r="D42" s="3"/>
      <c r="E42"/>
      <c r="F42"/>
      <c r="G42"/>
      <c r="H42"/>
      <c r="L42" s="46"/>
      <c r="M42" s="46"/>
      <c r="N42" s="46"/>
    </row>
    <row r="43" spans="1:16" x14ac:dyDescent="0.25">
      <c r="B43" s="3"/>
      <c r="C43" s="3"/>
      <c r="D43" s="3"/>
      <c r="E43"/>
      <c r="F43"/>
      <c r="G43"/>
      <c r="H43"/>
      <c r="J43" s="136" t="s">
        <v>108</v>
      </c>
      <c r="K43" s="31" t="str">
        <f>IF(K33&lt;&gt;"",IF(K41&lt;&gt;0,K33+K41,""),"")</f>
        <v/>
      </c>
      <c r="L43" s="38"/>
      <c r="M43" s="46"/>
      <c r="N43" s="38"/>
      <c r="O43" s="128"/>
    </row>
    <row r="44" spans="1:16" ht="8.25" customHeight="1" x14ac:dyDescent="0.25">
      <c r="B44" s="3"/>
      <c r="C44" s="3"/>
      <c r="D44" s="3"/>
      <c r="E44"/>
      <c r="F44"/>
      <c r="G44"/>
      <c r="H44"/>
      <c r="J44" s="28"/>
      <c r="K44" s="38"/>
      <c r="L44" s="38"/>
      <c r="M44" s="46"/>
      <c r="N44" s="38"/>
    </row>
    <row r="45" spans="1:16" s="47" customFormat="1" ht="21.75" customHeight="1" x14ac:dyDescent="0.3">
      <c r="A45" s="244" t="s">
        <v>93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3" t="str">
        <f>(IF(ISNUMBER(N33),N33+K36+K41,"0,00"))</f>
        <v>0,00</v>
      </c>
      <c r="O45" s="243"/>
    </row>
    <row r="46" spans="1:16" ht="19.5" customHeight="1" x14ac:dyDescent="0.25">
      <c r="A46" s="245" t="s">
        <v>97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7"/>
      <c r="N46" s="243" t="str">
        <f>(IF(ISNUMBER(O33),O33+O36+O41,"0,00"))</f>
        <v>0,00</v>
      </c>
      <c r="O46" s="243"/>
    </row>
    <row r="47" spans="1:16" ht="15.75" customHeight="1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</row>
    <row r="48" spans="1:16" x14ac:dyDescent="0.25">
      <c r="A48" s="137" t="s">
        <v>109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4" x14ac:dyDescent="0.25">
      <c r="A49" s="115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240"/>
      <c r="M49" s="240"/>
      <c r="N49" s="1"/>
    </row>
    <row r="50" spans="1:14" x14ac:dyDescent="0.25">
      <c r="A50" s="3"/>
    </row>
    <row r="51" spans="1:14" x14ac:dyDescent="0.25">
      <c r="A51" s="3"/>
    </row>
    <row r="52" spans="1:14" x14ac:dyDescent="0.25">
      <c r="A52" s="3"/>
    </row>
    <row r="54" spans="1:14" x14ac:dyDescent="0.25">
      <c r="A54" s="3"/>
    </row>
    <row r="55" spans="1:14" x14ac:dyDescent="0.25">
      <c r="A55" s="3"/>
    </row>
    <row r="56" spans="1:14" x14ac:dyDescent="0.25">
      <c r="A56" s="3"/>
    </row>
  </sheetData>
  <sheetProtection algorithmName="SHA-512" hashValue="NwKHPy/5gKfqP7YgRz8yRkVMb/q/7fTOKnhl+rLM6c+FZ5Udccdx9VpXoKrpvk9KxyR4mDShZi5fCJoTw3fVEQ==" saltValue="HNSk9YXfUjJsIQz7jn2ryQ==" spinCount="100000" sheet="1" selectLockedCells="1"/>
  <mergeCells count="34">
    <mergeCell ref="L49:M49"/>
    <mergeCell ref="A40:E41"/>
    <mergeCell ref="M41:N41"/>
    <mergeCell ref="A45:M45"/>
    <mergeCell ref="N45:O45"/>
    <mergeCell ref="A46:M46"/>
    <mergeCell ref="N46:O46"/>
    <mergeCell ref="M19:M20"/>
    <mergeCell ref="N19:N20"/>
    <mergeCell ref="O19:P19"/>
    <mergeCell ref="A35:E36"/>
    <mergeCell ref="M36:N36"/>
    <mergeCell ref="F19:F20"/>
    <mergeCell ref="G19:G20"/>
    <mergeCell ref="H19:J19"/>
    <mergeCell ref="K19:K20"/>
    <mergeCell ref="L19:L20"/>
    <mergeCell ref="E9:F9"/>
    <mergeCell ref="J9:K9"/>
    <mergeCell ref="E5:H5"/>
    <mergeCell ref="I5:J5"/>
    <mergeCell ref="K5:N5"/>
    <mergeCell ref="E11:N11"/>
    <mergeCell ref="A12:C13"/>
    <mergeCell ref="F13:H13"/>
    <mergeCell ref="J13:M13"/>
    <mergeCell ref="O11:P14"/>
    <mergeCell ref="A15:I15"/>
    <mergeCell ref="A16:I16"/>
    <mergeCell ref="A19:A20"/>
    <mergeCell ref="B19:B20"/>
    <mergeCell ref="C19:C20"/>
    <mergeCell ref="D19:D20"/>
    <mergeCell ref="E19:E20"/>
  </mergeCells>
  <conditionalFormatting sqref="N13">
    <cfRule type="cellIs" dxfId="61" priority="2" operator="lessThan">
      <formula>0.8</formula>
    </cfRule>
  </conditionalFormatting>
  <conditionalFormatting sqref="O11:P14">
    <cfRule type="containsText" dxfId="60" priority="1" operator="containsText" text="Die gewährte monatliche Ausbildungsvergütung liegt unter 80 Prozent der vergleichbaren Ausbildungsvergütung nach dem TVAöD-Pflege. Eine Erstattung durch das Land ist ausgeschlossen. ">
      <formula>NOT(ISERROR(SEARCH("Die gewährte monatliche Ausbildungsvergütung liegt unter 80 Prozent der vergleichbaren Ausbildungsvergütung nach dem TVAöD-Pflege. Eine Erstattung durch das Land ist ausgeschlossen. ",O11)))</formula>
    </cfRule>
  </conditionalFormatting>
  <dataValidations count="2">
    <dataValidation type="list" allowBlank="1" showInputMessage="1" showErrorMessage="1" sqref="F7">
      <formula1>$W$8:$W$9</formula1>
    </dataValidation>
    <dataValidation type="list" allowBlank="1" showInputMessage="1" showErrorMessage="1" sqref="K7">
      <formula1>$W$5:$W$6</formula1>
    </dataValidation>
  </dataValidations>
  <pageMargins left="0.7" right="0.7" top="0.78740157499999996" bottom="0.78740157499999996" header="0.3" footer="0.3"/>
  <pageSetup paperSize="9" scale="60" orientation="landscape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showGridLines="0" topLeftCell="A3" zoomScaleNormal="100" workbookViewId="0">
      <selection activeCell="K15" sqref="K15"/>
    </sheetView>
  </sheetViews>
  <sheetFormatPr baseColWidth="10" defaultColWidth="11.42578125" defaultRowHeight="15" x14ac:dyDescent="0.25"/>
  <cols>
    <col min="1" max="1" width="9.28515625" style="2" customWidth="1"/>
    <col min="2" max="2" width="7.85546875" style="2" customWidth="1"/>
    <col min="3" max="3" width="10.42578125" style="2" customWidth="1"/>
    <col min="4" max="4" width="12.140625" style="2" customWidth="1"/>
    <col min="5" max="5" width="6.85546875" style="2" customWidth="1"/>
    <col min="6" max="6" width="10.5703125" style="2" customWidth="1"/>
    <col min="7" max="8" width="11.7109375" style="2" customWidth="1"/>
    <col min="9" max="9" width="10.5703125" style="2" customWidth="1"/>
    <col min="10" max="10" width="10.42578125" style="2" customWidth="1"/>
    <col min="11" max="11" width="10.85546875" style="2" customWidth="1"/>
    <col min="12" max="13" width="11.7109375" style="2" customWidth="1"/>
    <col min="14" max="14" width="11" style="2" customWidth="1"/>
    <col min="15" max="15" width="13.5703125" style="2" customWidth="1"/>
    <col min="16" max="16" width="21" style="2" customWidth="1"/>
    <col min="17" max="17" width="11.42578125" style="2"/>
    <col min="18" max="23" width="11.42578125" style="2" hidden="1" customWidth="1"/>
    <col min="24" max="16384" width="11.42578125" style="2"/>
  </cols>
  <sheetData>
    <row r="1" spans="1:23" ht="15.75" x14ac:dyDescent="0.25">
      <c r="A1" s="116" t="s">
        <v>100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23" ht="18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3" ht="15.75" customHeight="1" x14ac:dyDescent="0.25">
      <c r="A3" s="6" t="s">
        <v>26</v>
      </c>
      <c r="B3" s="13"/>
      <c r="C3" s="13"/>
      <c r="D3" s="13"/>
      <c r="E3" s="170">
        <f>'Abrechnung Zusammenfassung'!F7</f>
        <v>0</v>
      </c>
      <c r="F3" s="168"/>
      <c r="G3" s="168"/>
      <c r="H3" s="168"/>
      <c r="I3" s="168"/>
      <c r="J3" s="168"/>
      <c r="K3" s="168"/>
      <c r="L3" s="168"/>
      <c r="M3" s="168"/>
      <c r="N3" s="169"/>
    </row>
    <row r="4" spans="1:23" s="36" customFormat="1" ht="8.25" customHeight="1" x14ac:dyDescent="0.25">
      <c r="A4" s="32"/>
      <c r="B4" s="33"/>
      <c r="C4" s="33"/>
      <c r="D4" s="33"/>
      <c r="E4" s="34"/>
      <c r="F4" s="34"/>
      <c r="G4" s="34"/>
      <c r="H4" s="34"/>
      <c r="I4" s="34"/>
      <c r="J4" s="34"/>
      <c r="K4" s="35"/>
      <c r="L4" s="35"/>
      <c r="M4" s="35"/>
      <c r="N4" s="35"/>
    </row>
    <row r="5" spans="1:23" ht="15.75" customHeight="1" x14ac:dyDescent="0.25">
      <c r="A5" s="6" t="s">
        <v>54</v>
      </c>
      <c r="B5" s="13"/>
      <c r="C5" s="13"/>
      <c r="D5" s="13"/>
      <c r="E5" s="231"/>
      <c r="F5" s="231"/>
      <c r="G5" s="231"/>
      <c r="H5" s="231"/>
      <c r="I5" s="232" t="s">
        <v>53</v>
      </c>
      <c r="J5" s="233"/>
      <c r="K5" s="226"/>
      <c r="L5" s="226"/>
      <c r="M5" s="226"/>
      <c r="N5" s="226"/>
      <c r="W5" s="2" t="s">
        <v>3</v>
      </c>
    </row>
    <row r="6" spans="1:23" ht="7.5" customHeight="1" x14ac:dyDescent="0.25">
      <c r="A6" s="7"/>
      <c r="B6" s="8"/>
      <c r="C6" s="13"/>
      <c r="D6" s="13"/>
      <c r="E6" s="14"/>
      <c r="F6" s="14"/>
      <c r="G6" s="14"/>
      <c r="H6" s="14"/>
      <c r="I6" s="12"/>
      <c r="J6" s="12"/>
      <c r="K6" s="12"/>
      <c r="L6" s="12"/>
      <c r="M6" s="12"/>
      <c r="N6" s="12"/>
      <c r="W6" s="2" t="s">
        <v>4</v>
      </c>
    </row>
    <row r="7" spans="1:23" ht="15.75" customHeight="1" x14ac:dyDescent="0.25">
      <c r="A7" s="7" t="s">
        <v>20</v>
      </c>
      <c r="B7" s="8"/>
      <c r="E7" s="117" t="s">
        <v>116</v>
      </c>
      <c r="F7" s="67"/>
      <c r="G7" s="2" t="s">
        <v>115</v>
      </c>
      <c r="H7" s="68"/>
      <c r="J7" s="145" t="s">
        <v>117</v>
      </c>
      <c r="K7" s="67"/>
      <c r="L7" s="2" t="s">
        <v>115</v>
      </c>
      <c r="M7" s="68"/>
    </row>
    <row r="8" spans="1:23" ht="7.5" customHeight="1" x14ac:dyDescent="0.25">
      <c r="A8" s="7"/>
      <c r="B8" s="8"/>
      <c r="E8" s="4"/>
      <c r="F8" s="39"/>
      <c r="G8" s="39"/>
      <c r="H8" s="4"/>
      <c r="I8" s="4"/>
      <c r="J8" s="12"/>
      <c r="K8" s="12"/>
      <c r="L8" s="12"/>
      <c r="M8" s="12"/>
      <c r="N8" s="12"/>
      <c r="W8" s="2" t="s">
        <v>4</v>
      </c>
    </row>
    <row r="9" spans="1:23" ht="16.5" customHeight="1" x14ac:dyDescent="0.25">
      <c r="A9" s="7" t="s">
        <v>21</v>
      </c>
      <c r="B9" s="8"/>
      <c r="C9" s="91" t="s">
        <v>68</v>
      </c>
      <c r="E9" s="238" t="s">
        <v>22</v>
      </c>
      <c r="F9" s="239"/>
      <c r="G9" s="67"/>
      <c r="J9" s="236" t="s">
        <v>19</v>
      </c>
      <c r="K9" s="237"/>
      <c r="L9" s="67"/>
      <c r="M9" s="37"/>
      <c r="N9" s="12"/>
      <c r="O9" s="133"/>
      <c r="P9" s="133"/>
      <c r="W9" s="2" t="s">
        <v>5</v>
      </c>
    </row>
    <row r="10" spans="1:23" ht="7.5" customHeight="1" x14ac:dyDescent="0.25">
      <c r="A10" s="7"/>
      <c r="B10" s="8"/>
      <c r="C10" s="13"/>
      <c r="D10" s="13"/>
      <c r="E10" s="4"/>
      <c r="F10" s="4"/>
      <c r="G10" s="4"/>
      <c r="H10" s="12"/>
      <c r="I10" s="12"/>
      <c r="J10" s="12"/>
      <c r="K10" s="12"/>
      <c r="L10" s="12"/>
      <c r="M10" s="12"/>
      <c r="N10" s="12"/>
      <c r="O10" s="133"/>
      <c r="P10" s="133"/>
    </row>
    <row r="11" spans="1:23" ht="15.75" customHeight="1" x14ac:dyDescent="0.25">
      <c r="A11" s="7" t="s">
        <v>73</v>
      </c>
      <c r="B11" s="13"/>
      <c r="C11" s="13"/>
      <c r="D11" s="13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07" t="str">
        <f>IF(N13&lt;80%,V16,IF(AND(N13&gt;80%,N13&lt;89.995%),V17,""))</f>
        <v/>
      </c>
      <c r="P11" s="207"/>
    </row>
    <row r="12" spans="1:23" ht="20.25" customHeight="1" x14ac:dyDescent="0.25">
      <c r="A12" s="234" t="s">
        <v>72</v>
      </c>
      <c r="B12" s="234"/>
      <c r="C12" s="234"/>
      <c r="D12" s="13"/>
      <c r="E12" s="95"/>
      <c r="F12" s="95"/>
      <c r="G12" s="95"/>
      <c r="H12" s="96"/>
      <c r="I12" s="96"/>
      <c r="J12" s="96"/>
      <c r="K12" s="97"/>
      <c r="L12" s="97"/>
      <c r="M12" s="97"/>
      <c r="N12" s="12"/>
      <c r="O12" s="207"/>
      <c r="P12" s="207"/>
      <c r="V12" s="129"/>
    </row>
    <row r="13" spans="1:23" ht="29.25" customHeight="1" x14ac:dyDescent="0.25">
      <c r="A13" s="235"/>
      <c r="B13" s="235"/>
      <c r="C13" s="235"/>
      <c r="D13" s="101"/>
      <c r="E13" s="99"/>
      <c r="F13" s="218" t="s">
        <v>71</v>
      </c>
      <c r="G13" s="218"/>
      <c r="H13" s="218"/>
      <c r="I13" s="100" t="str">
        <f>IF((D13=""),"",(IF($L$9="",1490.69,1552.07)))</f>
        <v/>
      </c>
      <c r="J13" s="219" t="s">
        <v>75</v>
      </c>
      <c r="K13" s="219"/>
      <c r="L13" s="219"/>
      <c r="M13" s="220"/>
      <c r="N13" s="102" t="str">
        <f>IF(ISNUMBER(D13),D13/I13,"0,00%")</f>
        <v>0,00%</v>
      </c>
      <c r="O13" s="207"/>
      <c r="P13" s="207"/>
    </row>
    <row r="14" spans="1:23" ht="10.5" customHeight="1" x14ac:dyDescent="0.25">
      <c r="A14" s="142"/>
      <c r="B14" s="142"/>
      <c r="C14" s="142"/>
      <c r="D14" s="251"/>
      <c r="E14" s="99"/>
      <c r="F14" s="143"/>
      <c r="G14" s="143"/>
      <c r="H14" s="143"/>
      <c r="I14" s="106"/>
      <c r="J14" s="144"/>
      <c r="K14" s="144"/>
      <c r="L14" s="144"/>
      <c r="M14" s="144"/>
      <c r="N14" s="108"/>
      <c r="O14" s="207"/>
      <c r="P14" s="207"/>
    </row>
    <row r="15" spans="1:23" ht="21.75" customHeight="1" x14ac:dyDescent="0.25">
      <c r="A15" s="221" t="s">
        <v>106</v>
      </c>
      <c r="B15" s="221"/>
      <c r="C15" s="221"/>
      <c r="D15" s="221"/>
      <c r="E15" s="221"/>
      <c r="F15" s="221"/>
      <c r="G15" s="221"/>
      <c r="H15" s="221"/>
      <c r="I15" s="222"/>
      <c r="J15" s="111" t="s">
        <v>76</v>
      </c>
      <c r="K15" s="146"/>
      <c r="L15" s="113" t="s">
        <v>77</v>
      </c>
      <c r="M15" s="146"/>
      <c r="O15" s="140"/>
      <c r="P15" s="140"/>
    </row>
    <row r="16" spans="1:23" ht="24.75" customHeight="1" x14ac:dyDescent="0.25">
      <c r="A16" s="223" t="s">
        <v>122</v>
      </c>
      <c r="B16" s="224"/>
      <c r="C16" s="224"/>
      <c r="D16" s="224"/>
      <c r="E16" s="224"/>
      <c r="F16" s="224"/>
      <c r="G16" s="224"/>
      <c r="H16" s="224"/>
      <c r="I16" s="225"/>
      <c r="J16" s="111" t="s">
        <v>76</v>
      </c>
      <c r="K16" s="146"/>
      <c r="L16" s="113" t="s">
        <v>77</v>
      </c>
      <c r="M16" s="146"/>
      <c r="O16" s="126" t="s">
        <v>79</v>
      </c>
      <c r="P16" s="146"/>
      <c r="V16" s="139" t="s">
        <v>104</v>
      </c>
    </row>
    <row r="17" spans="1:22" ht="13.5" customHeight="1" x14ac:dyDescent="0.25">
      <c r="A17" s="123"/>
      <c r="B17" s="110"/>
      <c r="C17" s="110"/>
      <c r="D17" s="110"/>
      <c r="E17" s="110"/>
      <c r="F17" s="110"/>
      <c r="G17" s="110"/>
      <c r="H17" s="110"/>
      <c r="I17" s="110"/>
      <c r="J17" s="124"/>
      <c r="K17" s="144"/>
      <c r="L17" s="108"/>
      <c r="V17" s="134" t="s">
        <v>119</v>
      </c>
    </row>
    <row r="18" spans="1:22" ht="9" customHeight="1" x14ac:dyDescent="0.25">
      <c r="C18" s="115"/>
      <c r="D18" s="121"/>
      <c r="E18" s="122"/>
      <c r="F18" s="122"/>
      <c r="G18" s="122"/>
      <c r="H18" s="121"/>
      <c r="I18" s="121"/>
      <c r="J18" s="121"/>
      <c r="K18" s="122"/>
      <c r="L18" s="144"/>
      <c r="M18" s="144"/>
      <c r="N18" s="108"/>
    </row>
    <row r="19" spans="1:22" ht="27" customHeight="1" x14ac:dyDescent="0.25">
      <c r="A19" s="208" t="s">
        <v>0</v>
      </c>
      <c r="B19" s="208" t="s">
        <v>2</v>
      </c>
      <c r="C19" s="208" t="s">
        <v>81</v>
      </c>
      <c r="D19" s="208" t="s">
        <v>82</v>
      </c>
      <c r="E19" s="209" t="s">
        <v>83</v>
      </c>
      <c r="F19" s="212" t="s">
        <v>102</v>
      </c>
      <c r="G19" s="209" t="s">
        <v>84</v>
      </c>
      <c r="H19" s="215" t="s">
        <v>1</v>
      </c>
      <c r="I19" s="216"/>
      <c r="J19" s="217"/>
      <c r="K19" s="241" t="s">
        <v>23</v>
      </c>
      <c r="L19" s="209" t="s">
        <v>88</v>
      </c>
      <c r="M19" s="209" t="s">
        <v>89</v>
      </c>
      <c r="N19" s="212" t="s">
        <v>90</v>
      </c>
      <c r="O19" s="248" t="s">
        <v>114</v>
      </c>
      <c r="P19" s="248"/>
    </row>
    <row r="20" spans="1:22" ht="60" customHeight="1" x14ac:dyDescent="0.25">
      <c r="A20" s="208" t="s">
        <v>0</v>
      </c>
      <c r="B20" s="208"/>
      <c r="C20" s="208"/>
      <c r="D20" s="208"/>
      <c r="E20" s="210"/>
      <c r="F20" s="213"/>
      <c r="G20" s="210"/>
      <c r="H20" s="44" t="s">
        <v>85</v>
      </c>
      <c r="I20" s="5" t="s">
        <v>86</v>
      </c>
      <c r="J20" s="11" t="s">
        <v>87</v>
      </c>
      <c r="K20" s="242"/>
      <c r="L20" s="211"/>
      <c r="M20" s="211"/>
      <c r="N20" s="214"/>
      <c r="O20" s="104" t="s">
        <v>91</v>
      </c>
      <c r="P20" s="135" t="s">
        <v>107</v>
      </c>
    </row>
    <row r="21" spans="1:22" ht="16.5" customHeight="1" x14ac:dyDescent="0.25">
      <c r="A21" s="65"/>
      <c r="B21" s="150"/>
      <c r="C21" s="66"/>
      <c r="D21" s="66"/>
      <c r="E21" s="41"/>
      <c r="F21" s="42" t="str">
        <f t="shared" ref="F21:F32" si="0">IF(C21="","",C21+D21+E21)</f>
        <v/>
      </c>
      <c r="G21" s="41"/>
      <c r="H21" s="43"/>
      <c r="I21" s="43"/>
      <c r="J21" s="43"/>
      <c r="K21" s="40" t="str">
        <f>IF(F21="","",(F21+H21+I21+J21))</f>
        <v/>
      </c>
      <c r="L21" s="43"/>
      <c r="M21" s="43"/>
      <c r="N21" s="42" t="str">
        <f t="shared" ref="N21:N32" si="1">IF(K21="","",K21-L21-M21)</f>
        <v/>
      </c>
      <c r="O21" s="151"/>
      <c r="P21" s="148"/>
    </row>
    <row r="22" spans="1:22" ht="16.5" customHeight="1" x14ac:dyDescent="0.25">
      <c r="A22" s="65"/>
      <c r="B22" s="150"/>
      <c r="C22" s="66"/>
      <c r="D22" s="66"/>
      <c r="E22" s="41"/>
      <c r="F22" s="42" t="str">
        <f t="shared" si="0"/>
        <v/>
      </c>
      <c r="G22" s="41"/>
      <c r="H22" s="43"/>
      <c r="I22" s="43"/>
      <c r="J22" s="43"/>
      <c r="K22" s="40" t="str">
        <f t="shared" ref="K22:K32" si="2">IF(F22="","",(F22+H22+I22+J22))</f>
        <v/>
      </c>
      <c r="L22" s="43"/>
      <c r="M22" s="43"/>
      <c r="N22" s="42" t="str">
        <f t="shared" si="1"/>
        <v/>
      </c>
      <c r="O22" s="151"/>
      <c r="P22" s="148"/>
      <c r="T22" s="2">
        <f>COUNTA(C21:C25)</f>
        <v>0</v>
      </c>
    </row>
    <row r="23" spans="1:22" ht="16.5" customHeight="1" x14ac:dyDescent="0.25">
      <c r="A23" s="65"/>
      <c r="B23" s="150"/>
      <c r="C23" s="66"/>
      <c r="D23" s="66"/>
      <c r="E23" s="41"/>
      <c r="F23" s="42" t="str">
        <f t="shared" si="0"/>
        <v/>
      </c>
      <c r="G23" s="41"/>
      <c r="H23" s="43"/>
      <c r="I23" s="43"/>
      <c r="J23" s="43"/>
      <c r="K23" s="40" t="str">
        <f t="shared" si="2"/>
        <v/>
      </c>
      <c r="L23" s="43"/>
      <c r="M23" s="43"/>
      <c r="N23" s="42" t="str">
        <f t="shared" si="1"/>
        <v/>
      </c>
      <c r="O23" s="151"/>
      <c r="P23" s="148"/>
    </row>
    <row r="24" spans="1:22" ht="16.5" customHeight="1" x14ac:dyDescent="0.25">
      <c r="A24" s="65"/>
      <c r="B24" s="150"/>
      <c r="C24" s="66"/>
      <c r="D24" s="66"/>
      <c r="E24" s="41"/>
      <c r="F24" s="42" t="str">
        <f t="shared" si="0"/>
        <v/>
      </c>
      <c r="G24" s="41"/>
      <c r="H24" s="43"/>
      <c r="I24" s="43"/>
      <c r="J24" s="43"/>
      <c r="K24" s="40" t="str">
        <f t="shared" si="2"/>
        <v/>
      </c>
      <c r="L24" s="43"/>
      <c r="M24" s="43"/>
      <c r="N24" s="42" t="str">
        <f t="shared" si="1"/>
        <v/>
      </c>
      <c r="O24" s="151"/>
      <c r="P24" s="148"/>
    </row>
    <row r="25" spans="1:22" ht="16.5" customHeight="1" x14ac:dyDescent="0.25">
      <c r="A25" s="65"/>
      <c r="B25" s="150"/>
      <c r="C25" s="66"/>
      <c r="D25" s="66"/>
      <c r="E25" s="41"/>
      <c r="F25" s="42" t="str">
        <f t="shared" si="0"/>
        <v/>
      </c>
      <c r="G25" s="41"/>
      <c r="H25" s="43"/>
      <c r="I25" s="43"/>
      <c r="J25" s="43"/>
      <c r="K25" s="40" t="str">
        <f t="shared" si="2"/>
        <v/>
      </c>
      <c r="L25" s="43"/>
      <c r="M25" s="43"/>
      <c r="N25" s="42" t="str">
        <f t="shared" si="1"/>
        <v/>
      </c>
      <c r="O25" s="151"/>
      <c r="P25" s="148"/>
    </row>
    <row r="26" spans="1:22" ht="16.5" customHeight="1" x14ac:dyDescent="0.25">
      <c r="A26" s="65"/>
      <c r="B26" s="150"/>
      <c r="C26" s="66"/>
      <c r="D26" s="66"/>
      <c r="E26" s="41"/>
      <c r="F26" s="42" t="str">
        <f t="shared" si="0"/>
        <v/>
      </c>
      <c r="G26" s="41"/>
      <c r="H26" s="43"/>
      <c r="I26" s="43"/>
      <c r="J26" s="43"/>
      <c r="K26" s="40" t="str">
        <f t="shared" si="2"/>
        <v/>
      </c>
      <c r="L26" s="43"/>
      <c r="M26" s="43"/>
      <c r="N26" s="42" t="str">
        <f t="shared" si="1"/>
        <v/>
      </c>
      <c r="O26" s="151"/>
      <c r="P26" s="148"/>
    </row>
    <row r="27" spans="1:22" ht="16.5" customHeight="1" x14ac:dyDescent="0.25">
      <c r="A27" s="65"/>
      <c r="B27" s="150"/>
      <c r="C27" s="66"/>
      <c r="D27" s="66"/>
      <c r="E27" s="41"/>
      <c r="F27" s="42" t="str">
        <f t="shared" si="0"/>
        <v/>
      </c>
      <c r="G27" s="41"/>
      <c r="H27" s="43"/>
      <c r="I27" s="43"/>
      <c r="J27" s="43"/>
      <c r="K27" s="40" t="str">
        <f t="shared" si="2"/>
        <v/>
      </c>
      <c r="L27" s="43"/>
      <c r="M27" s="43"/>
      <c r="N27" s="42" t="str">
        <f t="shared" si="1"/>
        <v/>
      </c>
      <c r="O27" s="151"/>
      <c r="P27" s="148"/>
    </row>
    <row r="28" spans="1:22" ht="16.5" customHeight="1" x14ac:dyDescent="0.25">
      <c r="A28" s="65"/>
      <c r="B28" s="150"/>
      <c r="C28" s="66"/>
      <c r="D28" s="66"/>
      <c r="E28" s="41"/>
      <c r="F28" s="42" t="str">
        <f t="shared" si="0"/>
        <v/>
      </c>
      <c r="G28" s="41"/>
      <c r="H28" s="43"/>
      <c r="I28" s="43"/>
      <c r="J28" s="43"/>
      <c r="K28" s="40" t="str">
        <f t="shared" si="2"/>
        <v/>
      </c>
      <c r="L28" s="43"/>
      <c r="M28" s="43"/>
      <c r="N28" s="42" t="str">
        <f t="shared" si="1"/>
        <v/>
      </c>
      <c r="O28" s="151"/>
      <c r="P28" s="148"/>
    </row>
    <row r="29" spans="1:22" ht="16.5" customHeight="1" x14ac:dyDescent="0.25">
      <c r="A29" s="65"/>
      <c r="B29" s="150"/>
      <c r="C29" s="66"/>
      <c r="D29" s="66"/>
      <c r="E29" s="41"/>
      <c r="F29" s="42" t="str">
        <f t="shared" si="0"/>
        <v/>
      </c>
      <c r="G29" s="41"/>
      <c r="H29" s="43"/>
      <c r="I29" s="43"/>
      <c r="J29" s="43"/>
      <c r="K29" s="40" t="str">
        <f t="shared" si="2"/>
        <v/>
      </c>
      <c r="L29" s="43"/>
      <c r="M29" s="43"/>
      <c r="N29" s="42" t="str">
        <f t="shared" si="1"/>
        <v/>
      </c>
      <c r="O29" s="151"/>
      <c r="P29" s="148"/>
    </row>
    <row r="30" spans="1:22" ht="16.5" customHeight="1" x14ac:dyDescent="0.25">
      <c r="A30" s="65"/>
      <c r="B30" s="150"/>
      <c r="C30" s="66"/>
      <c r="D30" s="66"/>
      <c r="E30" s="41"/>
      <c r="F30" s="42" t="str">
        <f t="shared" si="0"/>
        <v/>
      </c>
      <c r="G30" s="41"/>
      <c r="H30" s="43"/>
      <c r="I30" s="43"/>
      <c r="J30" s="43"/>
      <c r="K30" s="40" t="str">
        <f t="shared" si="2"/>
        <v/>
      </c>
      <c r="L30" s="43"/>
      <c r="M30" s="43"/>
      <c r="N30" s="42" t="str">
        <f t="shared" si="1"/>
        <v/>
      </c>
      <c r="O30" s="151"/>
      <c r="P30" s="148"/>
    </row>
    <row r="31" spans="1:22" s="1" customFormat="1" ht="16.5" customHeight="1" x14ac:dyDescent="0.25">
      <c r="A31" s="65"/>
      <c r="B31" s="150"/>
      <c r="C31" s="66"/>
      <c r="D31" s="66"/>
      <c r="E31" s="41"/>
      <c r="F31" s="42" t="str">
        <f t="shared" si="0"/>
        <v/>
      </c>
      <c r="G31" s="41"/>
      <c r="H31" s="43"/>
      <c r="I31" s="43"/>
      <c r="J31" s="43"/>
      <c r="K31" s="40" t="str">
        <f t="shared" si="2"/>
        <v/>
      </c>
      <c r="L31" s="43"/>
      <c r="M31" s="43"/>
      <c r="N31" s="42" t="str">
        <f t="shared" si="1"/>
        <v/>
      </c>
      <c r="O31" s="151"/>
      <c r="P31" s="148"/>
    </row>
    <row r="32" spans="1:22" ht="16.5" customHeight="1" x14ac:dyDescent="0.25">
      <c r="A32" s="65"/>
      <c r="B32" s="150"/>
      <c r="C32" s="66"/>
      <c r="D32" s="66"/>
      <c r="E32" s="41"/>
      <c r="F32" s="42" t="str">
        <f t="shared" si="0"/>
        <v/>
      </c>
      <c r="G32" s="41"/>
      <c r="H32" s="43"/>
      <c r="I32" s="43"/>
      <c r="J32" s="43"/>
      <c r="K32" s="40" t="str">
        <f t="shared" si="2"/>
        <v/>
      </c>
      <c r="L32" s="43"/>
      <c r="M32" s="43"/>
      <c r="N32" s="42" t="str">
        <f t="shared" si="1"/>
        <v/>
      </c>
      <c r="O32" s="152"/>
      <c r="P32" s="148"/>
    </row>
    <row r="33" spans="1:16" ht="16.5" customHeight="1" x14ac:dyDescent="0.25">
      <c r="A33" s="40" t="str">
        <f t="shared" ref="A33:E33" si="3">IF(SUM(A21:A32)=0,"",SUM(A21:A32))</f>
        <v/>
      </c>
      <c r="B33" s="40"/>
      <c r="C33" s="40" t="str">
        <f t="shared" si="3"/>
        <v/>
      </c>
      <c r="D33" s="40">
        <f>SUM(D21:D32)</f>
        <v>0</v>
      </c>
      <c r="E33" s="40" t="str">
        <f t="shared" si="3"/>
        <v/>
      </c>
      <c r="F33" s="40" t="str">
        <f>IF(SUM(F21:F32)=0,"",SUM(F21:F32))</f>
        <v/>
      </c>
      <c r="G33" s="40" t="str">
        <f>IF(SUM(G21:G32)=0,"",SUM(G21:G32))</f>
        <v/>
      </c>
      <c r="H33" s="40" t="str">
        <f t="shared" ref="H33:N33" si="4">IF(SUM(H21:H32)=0,"",SUM(H21:H32))</f>
        <v/>
      </c>
      <c r="I33" s="40" t="str">
        <f t="shared" si="4"/>
        <v/>
      </c>
      <c r="J33" s="40" t="str">
        <f t="shared" si="4"/>
        <v/>
      </c>
      <c r="K33" s="40" t="str">
        <f t="shared" si="4"/>
        <v/>
      </c>
      <c r="L33" s="40" t="str">
        <f t="shared" si="4"/>
        <v/>
      </c>
      <c r="M33" s="40" t="str">
        <f t="shared" si="4"/>
        <v/>
      </c>
      <c r="N33" s="42" t="str">
        <f t="shared" si="4"/>
        <v/>
      </c>
      <c r="O33" s="152" t="str">
        <f>IF(SUM(O21:O32)=0,"",SUM(O21:O32))</f>
        <v/>
      </c>
      <c r="P33" s="148"/>
    </row>
    <row r="34" spans="1:16" ht="16.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5"/>
      <c r="O34" s="9"/>
    </row>
    <row r="35" spans="1:16" ht="25.5" customHeight="1" x14ac:dyDescent="0.25">
      <c r="A35" s="227" t="s">
        <v>78</v>
      </c>
      <c r="B35" s="227"/>
      <c r="C35" s="227"/>
      <c r="D35" s="227"/>
      <c r="E35" s="228"/>
      <c r="F35" s="10" t="s">
        <v>24</v>
      </c>
      <c r="H35" s="10" t="s">
        <v>6</v>
      </c>
      <c r="I35" s="10" t="s">
        <v>9</v>
      </c>
      <c r="J35" s="10" t="s">
        <v>7</v>
      </c>
      <c r="K35" s="10" t="s">
        <v>8</v>
      </c>
      <c r="L35" s="23"/>
      <c r="M35" s="23"/>
      <c r="N35" s="23"/>
    </row>
    <row r="36" spans="1:16" ht="16.5" customHeight="1" x14ac:dyDescent="0.25">
      <c r="A36" s="227"/>
      <c r="B36" s="227"/>
      <c r="C36" s="227"/>
      <c r="D36" s="227"/>
      <c r="E36" s="228"/>
      <c r="F36" s="16" t="str">
        <f>F33</f>
        <v/>
      </c>
      <c r="H36" s="29"/>
      <c r="I36" s="29"/>
      <c r="J36" s="30"/>
      <c r="K36" s="31" t="str">
        <f>IF(OR(F36="",F36=0),"",ROUND(F36*(H36*I36+J36)/1000,2))</f>
        <v/>
      </c>
      <c r="L36" s="38"/>
      <c r="M36" s="249" t="s">
        <v>8</v>
      </c>
      <c r="N36" s="250"/>
      <c r="O36" s="147" t="str">
        <f>K36</f>
        <v/>
      </c>
    </row>
    <row r="37" spans="1:16" ht="5.25" customHeight="1" x14ac:dyDescent="0.25">
      <c r="A37" s="3"/>
      <c r="B37" s="3"/>
      <c r="C37" s="3"/>
      <c r="D37" s="3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 ht="15" customHeight="1" x14ac:dyDescent="0.25">
      <c r="A38" s="13"/>
      <c r="B38" s="3"/>
      <c r="C38" s="3"/>
      <c r="D38" s="3"/>
      <c r="E38" s="20"/>
      <c r="F38" s="20"/>
      <c r="G38" s="20"/>
      <c r="H38" s="21"/>
      <c r="I38" s="21"/>
      <c r="J38" s="27" t="s">
        <v>18</v>
      </c>
      <c r="K38" s="31" t="str">
        <f>IF(K33&lt;&gt;"",IF(K36&lt;&gt;0,K33+K36,""),"")</f>
        <v/>
      </c>
      <c r="L38" s="38"/>
      <c r="M38" s="18"/>
      <c r="N38" s="45"/>
    </row>
    <row r="39" spans="1:16" ht="7.5" customHeight="1" x14ac:dyDescent="0.25">
      <c r="A39" s="13"/>
      <c r="B39" s="3"/>
      <c r="C39" s="3"/>
      <c r="D39" s="3"/>
      <c r="E39" s="20"/>
      <c r="F39" s="20"/>
      <c r="G39" s="20"/>
      <c r="H39" s="21"/>
      <c r="I39" s="21"/>
      <c r="J39" s="22"/>
      <c r="K39" s="17"/>
      <c r="L39" s="17"/>
      <c r="M39" s="18"/>
      <c r="N39" s="19"/>
    </row>
    <row r="40" spans="1:16" ht="25.5" customHeight="1" x14ac:dyDescent="0.25">
      <c r="A40" s="229" t="s">
        <v>25</v>
      </c>
      <c r="B40" s="229"/>
      <c r="C40" s="229"/>
      <c r="D40" s="229"/>
      <c r="E40" s="230"/>
      <c r="F40" s="26" t="s">
        <v>17</v>
      </c>
      <c r="G40" s="23"/>
      <c r="H40" s="23"/>
      <c r="J40" s="10" t="s">
        <v>15</v>
      </c>
      <c r="K40" s="10" t="s">
        <v>16</v>
      </c>
      <c r="L40" s="23"/>
      <c r="M40" s="23"/>
      <c r="N40" s="23"/>
    </row>
    <row r="41" spans="1:16" x14ac:dyDescent="0.25">
      <c r="A41" s="229"/>
      <c r="B41" s="229"/>
      <c r="C41" s="229"/>
      <c r="D41" s="229"/>
      <c r="E41" s="230"/>
      <c r="F41" s="16" t="str">
        <f>F33</f>
        <v/>
      </c>
      <c r="G41" s="24"/>
      <c r="H41" s="25"/>
      <c r="J41" s="30"/>
      <c r="K41" s="31" t="str">
        <f>IF(F41&lt;&gt;"",ROUND(F41*J41,2),"")</f>
        <v/>
      </c>
      <c r="L41" s="38"/>
      <c r="M41" s="249" t="s">
        <v>16</v>
      </c>
      <c r="N41" s="250"/>
      <c r="O41" s="147" t="str">
        <f>K41</f>
        <v/>
      </c>
    </row>
    <row r="42" spans="1:16" ht="5.25" customHeight="1" x14ac:dyDescent="0.25">
      <c r="A42" s="3"/>
      <c r="B42" s="3"/>
      <c r="C42" s="3"/>
      <c r="D42" s="3"/>
      <c r="E42"/>
      <c r="F42"/>
      <c r="G42"/>
      <c r="H42"/>
      <c r="L42" s="46"/>
      <c r="M42" s="46"/>
      <c r="N42" s="46"/>
    </row>
    <row r="43" spans="1:16" x14ac:dyDescent="0.25">
      <c r="B43" s="3"/>
      <c r="C43" s="3"/>
      <c r="D43" s="3"/>
      <c r="E43"/>
      <c r="F43"/>
      <c r="G43"/>
      <c r="H43"/>
      <c r="J43" s="136" t="s">
        <v>108</v>
      </c>
      <c r="K43" s="31" t="str">
        <f>IF(K33&lt;&gt;"",IF(K41&lt;&gt;0,K33+K41,""),"")</f>
        <v/>
      </c>
      <c r="L43" s="38"/>
      <c r="M43" s="46"/>
      <c r="N43" s="38"/>
      <c r="O43" s="128"/>
    </row>
    <row r="44" spans="1:16" ht="8.25" customHeight="1" x14ac:dyDescent="0.25">
      <c r="B44" s="3"/>
      <c r="C44" s="3"/>
      <c r="D44" s="3"/>
      <c r="E44"/>
      <c r="F44"/>
      <c r="G44"/>
      <c r="H44"/>
      <c r="J44" s="28"/>
      <c r="K44" s="38"/>
      <c r="L44" s="38"/>
      <c r="M44" s="46"/>
      <c r="N44" s="38"/>
    </row>
    <row r="45" spans="1:16" s="47" customFormat="1" ht="21.75" customHeight="1" x14ac:dyDescent="0.3">
      <c r="A45" s="244" t="s">
        <v>93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3" t="str">
        <f>(IF(ISNUMBER(N33),N33+K36+K41,"0,00"))</f>
        <v>0,00</v>
      </c>
      <c r="O45" s="243"/>
    </row>
    <row r="46" spans="1:16" ht="19.5" customHeight="1" x14ac:dyDescent="0.25">
      <c r="A46" s="245" t="s">
        <v>97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7"/>
      <c r="N46" s="243" t="str">
        <f>(IF(ISNUMBER(O33),O33+O36+O41,"0,00"))</f>
        <v>0,00</v>
      </c>
      <c r="O46" s="243"/>
    </row>
    <row r="47" spans="1:16" ht="15.75" customHeight="1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</row>
    <row r="48" spans="1:16" x14ac:dyDescent="0.25">
      <c r="A48" s="137" t="s">
        <v>109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4" x14ac:dyDescent="0.25">
      <c r="A49" s="115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240"/>
      <c r="M49" s="240"/>
      <c r="N49" s="1"/>
    </row>
    <row r="50" spans="1:14" x14ac:dyDescent="0.25">
      <c r="A50" s="3"/>
    </row>
    <row r="51" spans="1:14" x14ac:dyDescent="0.25">
      <c r="A51" s="3"/>
    </row>
    <row r="52" spans="1:14" x14ac:dyDescent="0.25">
      <c r="A52" s="3"/>
    </row>
    <row r="54" spans="1:14" x14ac:dyDescent="0.25">
      <c r="A54" s="3"/>
    </row>
    <row r="55" spans="1:14" x14ac:dyDescent="0.25">
      <c r="A55" s="3"/>
    </row>
    <row r="56" spans="1:14" x14ac:dyDescent="0.25">
      <c r="A56" s="3"/>
    </row>
  </sheetData>
  <sheetProtection algorithmName="SHA-512" hashValue="i6/rOw+/j10MFBz4sHwY6doYJz8ZI1scOk2ZaTaBPgej1LTq4ArVPrjD1FNMQ1Shhl0Adl1UtuHW3K2RFcd+xw==" saltValue="J4SN6sKxPTAx0gJ1dzU6zA==" spinCount="100000" sheet="1" selectLockedCells="1"/>
  <mergeCells count="34">
    <mergeCell ref="L49:M49"/>
    <mergeCell ref="A40:E41"/>
    <mergeCell ref="M41:N41"/>
    <mergeCell ref="A45:M45"/>
    <mergeCell ref="N45:O45"/>
    <mergeCell ref="A46:M46"/>
    <mergeCell ref="N46:O46"/>
    <mergeCell ref="M19:M20"/>
    <mergeCell ref="N19:N20"/>
    <mergeCell ref="O19:P19"/>
    <mergeCell ref="A35:E36"/>
    <mergeCell ref="M36:N36"/>
    <mergeCell ref="F19:F20"/>
    <mergeCell ref="G19:G20"/>
    <mergeCell ref="H19:J19"/>
    <mergeCell ref="K19:K20"/>
    <mergeCell ref="L19:L20"/>
    <mergeCell ref="E9:F9"/>
    <mergeCell ref="J9:K9"/>
    <mergeCell ref="E5:H5"/>
    <mergeCell ref="I5:J5"/>
    <mergeCell ref="K5:N5"/>
    <mergeCell ref="E11:N11"/>
    <mergeCell ref="A12:C13"/>
    <mergeCell ref="F13:H13"/>
    <mergeCell ref="J13:M13"/>
    <mergeCell ref="O11:P14"/>
    <mergeCell ref="A15:I15"/>
    <mergeCell ref="A16:I16"/>
    <mergeCell ref="A19:A20"/>
    <mergeCell ref="B19:B20"/>
    <mergeCell ref="C19:C20"/>
    <mergeCell ref="D19:D20"/>
    <mergeCell ref="E19:E20"/>
  </mergeCells>
  <conditionalFormatting sqref="N13">
    <cfRule type="cellIs" dxfId="59" priority="2" operator="lessThan">
      <formula>0.8</formula>
    </cfRule>
  </conditionalFormatting>
  <conditionalFormatting sqref="O11:P14">
    <cfRule type="containsText" dxfId="58" priority="1" operator="containsText" text="Die gewährte monatliche Ausbildungsvergütung liegt unter 80 Prozent der vergleichbaren Ausbildungsvergütung nach dem TVAöD-Pflege. Eine Erstattung durch das Land ist ausgeschlossen. ">
      <formula>NOT(ISERROR(SEARCH("Die gewährte monatliche Ausbildungsvergütung liegt unter 80 Prozent der vergleichbaren Ausbildungsvergütung nach dem TVAöD-Pflege. Eine Erstattung durch das Land ist ausgeschlossen. ",O11)))</formula>
    </cfRule>
  </conditionalFormatting>
  <dataValidations count="2">
    <dataValidation type="list" allowBlank="1" showInputMessage="1" showErrorMessage="1" sqref="K7">
      <formula1>$W$5:$W$6</formula1>
    </dataValidation>
    <dataValidation type="list" allowBlank="1" showInputMessage="1" showErrorMessage="1" sqref="F7">
      <formula1>$W$8:$W$9</formula1>
    </dataValidation>
  </dataValidations>
  <pageMargins left="0.7" right="0.7" top="0.78740157499999996" bottom="0.78740157499999996" header="0.3" footer="0.3"/>
  <pageSetup paperSize="9" scale="62" orientation="landscape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showGridLines="0" topLeftCell="A3" zoomScale="110" zoomScaleNormal="110" workbookViewId="0">
      <selection activeCell="K15" sqref="K15"/>
    </sheetView>
  </sheetViews>
  <sheetFormatPr baseColWidth="10" defaultColWidth="11.42578125" defaultRowHeight="15" x14ac:dyDescent="0.25"/>
  <cols>
    <col min="1" max="1" width="9.28515625" style="2" customWidth="1"/>
    <col min="2" max="2" width="7.85546875" style="2" customWidth="1"/>
    <col min="3" max="3" width="10.42578125" style="2" customWidth="1"/>
    <col min="4" max="4" width="12.140625" style="2" customWidth="1"/>
    <col min="5" max="5" width="6.85546875" style="2" customWidth="1"/>
    <col min="6" max="6" width="10.5703125" style="2" customWidth="1"/>
    <col min="7" max="8" width="11.7109375" style="2" customWidth="1"/>
    <col min="9" max="9" width="10.5703125" style="2" customWidth="1"/>
    <col min="10" max="10" width="10.42578125" style="2" customWidth="1"/>
    <col min="11" max="11" width="10.85546875" style="2" customWidth="1"/>
    <col min="12" max="13" width="11.7109375" style="2" customWidth="1"/>
    <col min="14" max="14" width="11" style="2" customWidth="1"/>
    <col min="15" max="15" width="13.5703125" style="2" customWidth="1"/>
    <col min="16" max="16" width="21" style="2" customWidth="1"/>
    <col min="17" max="17" width="11.42578125" style="2"/>
    <col min="18" max="23" width="11.42578125" style="2" hidden="1" customWidth="1"/>
    <col min="24" max="16384" width="11.42578125" style="2"/>
  </cols>
  <sheetData>
    <row r="1" spans="1:23" ht="15.75" x14ac:dyDescent="0.25">
      <c r="A1" s="116" t="s">
        <v>100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23" ht="18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3" ht="15.75" customHeight="1" x14ac:dyDescent="0.25">
      <c r="A3" s="6" t="s">
        <v>26</v>
      </c>
      <c r="B3" s="13"/>
      <c r="C3" s="13"/>
      <c r="D3" s="13"/>
      <c r="E3" s="170">
        <f>'Abrechnung Zusammenfassung'!F7</f>
        <v>0</v>
      </c>
      <c r="F3" s="168"/>
      <c r="G3" s="168"/>
      <c r="H3" s="168"/>
      <c r="I3" s="168"/>
      <c r="J3" s="168"/>
      <c r="K3" s="168"/>
      <c r="L3" s="168"/>
      <c r="M3" s="168"/>
      <c r="N3" s="169"/>
    </row>
    <row r="4" spans="1:23" s="36" customFormat="1" ht="8.25" customHeight="1" x14ac:dyDescent="0.25">
      <c r="A4" s="32"/>
      <c r="B4" s="33"/>
      <c r="C4" s="33"/>
      <c r="D4" s="33"/>
      <c r="E4" s="34"/>
      <c r="F4" s="34"/>
      <c r="G4" s="34"/>
      <c r="H4" s="34"/>
      <c r="I4" s="34"/>
      <c r="J4" s="34"/>
      <c r="K4" s="35"/>
      <c r="L4" s="35"/>
      <c r="M4" s="35"/>
      <c r="N4" s="35"/>
    </row>
    <row r="5" spans="1:23" ht="15.75" customHeight="1" x14ac:dyDescent="0.25">
      <c r="A5" s="6" t="s">
        <v>54</v>
      </c>
      <c r="B5" s="13"/>
      <c r="C5" s="13"/>
      <c r="D5" s="13"/>
      <c r="E5" s="231"/>
      <c r="F5" s="231"/>
      <c r="G5" s="231"/>
      <c r="H5" s="231"/>
      <c r="I5" s="232" t="s">
        <v>53</v>
      </c>
      <c r="J5" s="233"/>
      <c r="K5" s="226"/>
      <c r="L5" s="226"/>
      <c r="M5" s="226"/>
      <c r="N5" s="226"/>
      <c r="W5" s="2" t="s">
        <v>3</v>
      </c>
    </row>
    <row r="6" spans="1:23" ht="7.5" customHeight="1" x14ac:dyDescent="0.25">
      <c r="A6" s="7"/>
      <c r="B6" s="8"/>
      <c r="C6" s="13"/>
      <c r="D6" s="13"/>
      <c r="E6" s="14"/>
      <c r="F6" s="14"/>
      <c r="G6" s="14"/>
      <c r="H6" s="14"/>
      <c r="I6" s="12"/>
      <c r="J6" s="12"/>
      <c r="K6" s="12"/>
      <c r="L6" s="12"/>
      <c r="M6" s="12"/>
      <c r="N6" s="12"/>
      <c r="W6" s="2" t="s">
        <v>4</v>
      </c>
    </row>
    <row r="7" spans="1:23" ht="15.75" customHeight="1" x14ac:dyDescent="0.25">
      <c r="A7" s="7" t="s">
        <v>20</v>
      </c>
      <c r="B7" s="8"/>
      <c r="E7" s="117" t="s">
        <v>116</v>
      </c>
      <c r="F7" s="67"/>
      <c r="G7" s="2" t="s">
        <v>115</v>
      </c>
      <c r="H7" s="68"/>
      <c r="J7" s="145" t="s">
        <v>117</v>
      </c>
      <c r="K7" s="67"/>
      <c r="L7" s="2" t="s">
        <v>115</v>
      </c>
      <c r="M7" s="68"/>
    </row>
    <row r="8" spans="1:23" ht="7.5" customHeight="1" x14ac:dyDescent="0.25">
      <c r="A8" s="7"/>
      <c r="B8" s="8"/>
      <c r="E8" s="4"/>
      <c r="F8" s="39"/>
      <c r="G8" s="39"/>
      <c r="H8" s="4"/>
      <c r="I8" s="4"/>
      <c r="J8" s="12"/>
      <c r="K8" s="12"/>
      <c r="L8" s="12"/>
      <c r="M8" s="12"/>
      <c r="N8" s="12"/>
      <c r="W8" s="2" t="s">
        <v>4</v>
      </c>
    </row>
    <row r="9" spans="1:23" ht="16.5" customHeight="1" x14ac:dyDescent="0.25">
      <c r="A9" s="7" t="s">
        <v>21</v>
      </c>
      <c r="B9" s="8"/>
      <c r="C9" s="91" t="s">
        <v>68</v>
      </c>
      <c r="E9" s="238" t="s">
        <v>22</v>
      </c>
      <c r="F9" s="239"/>
      <c r="G9" s="67"/>
      <c r="J9" s="236" t="s">
        <v>19</v>
      </c>
      <c r="K9" s="237"/>
      <c r="L9" s="67"/>
      <c r="M9" s="37"/>
      <c r="N9" s="12"/>
      <c r="O9" s="133"/>
      <c r="P9" s="133"/>
      <c r="W9" s="2" t="s">
        <v>5</v>
      </c>
    </row>
    <row r="10" spans="1:23" ht="7.5" customHeight="1" x14ac:dyDescent="0.25">
      <c r="A10" s="7"/>
      <c r="B10" s="8"/>
      <c r="C10" s="13"/>
      <c r="D10" s="13"/>
      <c r="E10" s="4"/>
      <c r="F10" s="4"/>
      <c r="G10" s="4"/>
      <c r="H10" s="12"/>
      <c r="I10" s="12"/>
      <c r="J10" s="12"/>
      <c r="K10" s="12"/>
      <c r="L10" s="12"/>
      <c r="M10" s="12"/>
      <c r="N10" s="12"/>
      <c r="O10" s="133"/>
      <c r="P10" s="133"/>
    </row>
    <row r="11" spans="1:23" ht="15.75" customHeight="1" x14ac:dyDescent="0.25">
      <c r="A11" s="7" t="s">
        <v>73</v>
      </c>
      <c r="B11" s="13"/>
      <c r="C11" s="13"/>
      <c r="D11" s="13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07" t="str">
        <f>IF(N13&lt;80%,V16,IF(AND(N13&gt;80%,N13&lt;89.995%),V17,""))</f>
        <v/>
      </c>
      <c r="P11" s="207"/>
    </row>
    <row r="12" spans="1:23" ht="20.25" customHeight="1" x14ac:dyDescent="0.25">
      <c r="A12" s="234" t="s">
        <v>72</v>
      </c>
      <c r="B12" s="234"/>
      <c r="C12" s="234"/>
      <c r="D12" s="13"/>
      <c r="E12" s="95"/>
      <c r="F12" s="95"/>
      <c r="G12" s="95"/>
      <c r="H12" s="96"/>
      <c r="I12" s="96"/>
      <c r="J12" s="96"/>
      <c r="K12" s="97"/>
      <c r="L12" s="97"/>
      <c r="M12" s="97"/>
      <c r="N12" s="12"/>
      <c r="O12" s="207"/>
      <c r="P12" s="207"/>
      <c r="V12" s="129"/>
    </row>
    <row r="13" spans="1:23" ht="29.25" customHeight="1" x14ac:dyDescent="0.25">
      <c r="A13" s="235"/>
      <c r="B13" s="235"/>
      <c r="C13" s="235"/>
      <c r="D13" s="101"/>
      <c r="E13" s="99"/>
      <c r="F13" s="218" t="s">
        <v>71</v>
      </c>
      <c r="G13" s="218"/>
      <c r="H13" s="218"/>
      <c r="I13" s="100" t="str">
        <f>IF((D13=""),"",(IF($L$9="",1490.69,1552.07)))</f>
        <v/>
      </c>
      <c r="J13" s="219" t="s">
        <v>75</v>
      </c>
      <c r="K13" s="219"/>
      <c r="L13" s="219"/>
      <c r="M13" s="220"/>
      <c r="N13" s="102" t="str">
        <f>IF(ISNUMBER(D13),D13/I13,"0,00%")</f>
        <v>0,00%</v>
      </c>
      <c r="O13" s="207"/>
      <c r="P13" s="207"/>
    </row>
    <row r="14" spans="1:23" ht="10.5" customHeight="1" x14ac:dyDescent="0.25">
      <c r="A14" s="142"/>
      <c r="B14" s="142"/>
      <c r="C14" s="142"/>
      <c r="D14" s="251"/>
      <c r="E14" s="99"/>
      <c r="F14" s="143"/>
      <c r="G14" s="143"/>
      <c r="H14" s="143"/>
      <c r="I14" s="106"/>
      <c r="J14" s="144"/>
      <c r="K14" s="144"/>
      <c r="L14" s="144"/>
      <c r="M14" s="144"/>
      <c r="N14" s="108"/>
      <c r="O14" s="207"/>
      <c r="P14" s="207"/>
    </row>
    <row r="15" spans="1:23" ht="21.75" customHeight="1" x14ac:dyDescent="0.25">
      <c r="A15" s="221" t="s">
        <v>106</v>
      </c>
      <c r="B15" s="221"/>
      <c r="C15" s="221"/>
      <c r="D15" s="221"/>
      <c r="E15" s="221"/>
      <c r="F15" s="221"/>
      <c r="G15" s="221"/>
      <c r="H15" s="221"/>
      <c r="I15" s="222"/>
      <c r="J15" s="111" t="s">
        <v>76</v>
      </c>
      <c r="K15" s="146"/>
      <c r="L15" s="113" t="s">
        <v>77</v>
      </c>
      <c r="M15" s="146"/>
      <c r="O15" s="140"/>
      <c r="P15" s="140"/>
    </row>
    <row r="16" spans="1:23" ht="24.75" customHeight="1" x14ac:dyDescent="0.25">
      <c r="A16" s="223" t="s">
        <v>122</v>
      </c>
      <c r="B16" s="224"/>
      <c r="C16" s="224"/>
      <c r="D16" s="224"/>
      <c r="E16" s="224"/>
      <c r="F16" s="224"/>
      <c r="G16" s="224"/>
      <c r="H16" s="224"/>
      <c r="I16" s="225"/>
      <c r="J16" s="111" t="s">
        <v>76</v>
      </c>
      <c r="K16" s="146"/>
      <c r="L16" s="113" t="s">
        <v>77</v>
      </c>
      <c r="M16" s="146"/>
      <c r="O16" s="126" t="s">
        <v>79</v>
      </c>
      <c r="P16" s="146"/>
      <c r="V16" s="139" t="s">
        <v>104</v>
      </c>
    </row>
    <row r="17" spans="1:22" ht="13.5" customHeight="1" x14ac:dyDescent="0.25">
      <c r="A17" s="123"/>
      <c r="B17" s="110"/>
      <c r="C17" s="110"/>
      <c r="D17" s="110"/>
      <c r="E17" s="110"/>
      <c r="F17" s="110"/>
      <c r="G17" s="110"/>
      <c r="H17" s="110"/>
      <c r="I17" s="110"/>
      <c r="J17" s="124"/>
      <c r="K17" s="144"/>
      <c r="L17" s="108"/>
      <c r="V17" s="134" t="s">
        <v>119</v>
      </c>
    </row>
    <row r="18" spans="1:22" ht="9" customHeight="1" x14ac:dyDescent="0.25">
      <c r="C18" s="115"/>
      <c r="D18" s="121"/>
      <c r="E18" s="122"/>
      <c r="F18" s="122"/>
      <c r="G18" s="122"/>
      <c r="H18" s="121"/>
      <c r="I18" s="121"/>
      <c r="J18" s="121"/>
      <c r="K18" s="122"/>
      <c r="L18" s="144"/>
      <c r="M18" s="144"/>
      <c r="N18" s="108"/>
    </row>
    <row r="19" spans="1:22" ht="27" customHeight="1" x14ac:dyDescent="0.25">
      <c r="A19" s="208" t="s">
        <v>0</v>
      </c>
      <c r="B19" s="208" t="s">
        <v>2</v>
      </c>
      <c r="C19" s="208" t="s">
        <v>81</v>
      </c>
      <c r="D19" s="208" t="s">
        <v>82</v>
      </c>
      <c r="E19" s="209" t="s">
        <v>83</v>
      </c>
      <c r="F19" s="212" t="s">
        <v>102</v>
      </c>
      <c r="G19" s="209" t="s">
        <v>84</v>
      </c>
      <c r="H19" s="215" t="s">
        <v>1</v>
      </c>
      <c r="I19" s="216"/>
      <c r="J19" s="217"/>
      <c r="K19" s="241" t="s">
        <v>23</v>
      </c>
      <c r="L19" s="209" t="s">
        <v>88</v>
      </c>
      <c r="M19" s="209" t="s">
        <v>89</v>
      </c>
      <c r="N19" s="212" t="s">
        <v>90</v>
      </c>
      <c r="O19" s="248" t="s">
        <v>114</v>
      </c>
      <c r="P19" s="248"/>
    </row>
    <row r="20" spans="1:22" ht="60" customHeight="1" x14ac:dyDescent="0.25">
      <c r="A20" s="208" t="s">
        <v>0</v>
      </c>
      <c r="B20" s="208"/>
      <c r="C20" s="208"/>
      <c r="D20" s="208"/>
      <c r="E20" s="210"/>
      <c r="F20" s="213"/>
      <c r="G20" s="210"/>
      <c r="H20" s="44" t="s">
        <v>85</v>
      </c>
      <c r="I20" s="5" t="s">
        <v>86</v>
      </c>
      <c r="J20" s="11" t="s">
        <v>87</v>
      </c>
      <c r="K20" s="242"/>
      <c r="L20" s="211"/>
      <c r="M20" s="211"/>
      <c r="N20" s="214"/>
      <c r="O20" s="104" t="s">
        <v>91</v>
      </c>
      <c r="P20" s="135" t="s">
        <v>107</v>
      </c>
    </row>
    <row r="21" spans="1:22" ht="16.5" customHeight="1" x14ac:dyDescent="0.25">
      <c r="A21" s="65"/>
      <c r="B21" s="150"/>
      <c r="C21" s="66"/>
      <c r="D21" s="66"/>
      <c r="E21" s="41"/>
      <c r="F21" s="42" t="str">
        <f t="shared" ref="F21:F32" si="0">IF(C21="","",C21+D21+E21)</f>
        <v/>
      </c>
      <c r="G21" s="41"/>
      <c r="H21" s="43"/>
      <c r="I21" s="43"/>
      <c r="J21" s="43"/>
      <c r="K21" s="40" t="str">
        <f>IF(F21="","",(F21+H21+I21+J21))</f>
        <v/>
      </c>
      <c r="L21" s="43"/>
      <c r="M21" s="43"/>
      <c r="N21" s="42" t="str">
        <f t="shared" ref="N21:N32" si="1">IF(K21="","",K21-L21-M21)</f>
        <v/>
      </c>
      <c r="O21" s="155"/>
      <c r="P21" s="148"/>
    </row>
    <row r="22" spans="1:22" ht="16.5" customHeight="1" x14ac:dyDescent="0.25">
      <c r="A22" s="65"/>
      <c r="B22" s="150"/>
      <c r="C22" s="66"/>
      <c r="D22" s="66"/>
      <c r="E22" s="41"/>
      <c r="F22" s="42" t="str">
        <f t="shared" si="0"/>
        <v/>
      </c>
      <c r="G22" s="41"/>
      <c r="H22" s="43"/>
      <c r="I22" s="43"/>
      <c r="J22" s="43"/>
      <c r="K22" s="40" t="str">
        <f t="shared" ref="K22:K32" si="2">IF(F22="","",(F22+H22+I22+J22))</f>
        <v/>
      </c>
      <c r="L22" s="43"/>
      <c r="M22" s="43"/>
      <c r="N22" s="42" t="str">
        <f t="shared" si="1"/>
        <v/>
      </c>
      <c r="O22" s="147"/>
      <c r="P22" s="148"/>
      <c r="T22" s="2">
        <f>COUNTA(C21:C25)</f>
        <v>0</v>
      </c>
    </row>
    <row r="23" spans="1:22" ht="16.5" customHeight="1" x14ac:dyDescent="0.25">
      <c r="A23" s="65"/>
      <c r="B23" s="150"/>
      <c r="C23" s="66"/>
      <c r="D23" s="66"/>
      <c r="E23" s="41"/>
      <c r="F23" s="42" t="str">
        <f t="shared" si="0"/>
        <v/>
      </c>
      <c r="G23" s="41"/>
      <c r="H23" s="43"/>
      <c r="I23" s="43"/>
      <c r="J23" s="43"/>
      <c r="K23" s="40" t="str">
        <f t="shared" si="2"/>
        <v/>
      </c>
      <c r="L23" s="43"/>
      <c r="M23" s="43"/>
      <c r="N23" s="42" t="str">
        <f t="shared" si="1"/>
        <v/>
      </c>
      <c r="O23" s="147"/>
      <c r="P23" s="148"/>
    </row>
    <row r="24" spans="1:22" ht="16.5" customHeight="1" x14ac:dyDescent="0.25">
      <c r="A24" s="65"/>
      <c r="B24" s="150"/>
      <c r="C24" s="66"/>
      <c r="D24" s="66"/>
      <c r="E24" s="41"/>
      <c r="F24" s="42" t="str">
        <f t="shared" si="0"/>
        <v/>
      </c>
      <c r="G24" s="41"/>
      <c r="H24" s="43"/>
      <c r="I24" s="43"/>
      <c r="J24" s="43"/>
      <c r="K24" s="40" t="str">
        <f t="shared" si="2"/>
        <v/>
      </c>
      <c r="L24" s="43"/>
      <c r="M24" s="43"/>
      <c r="N24" s="42" t="str">
        <f t="shared" si="1"/>
        <v/>
      </c>
      <c r="O24" s="147"/>
      <c r="P24" s="148"/>
    </row>
    <row r="25" spans="1:22" ht="16.5" customHeight="1" x14ac:dyDescent="0.25">
      <c r="A25" s="65"/>
      <c r="B25" s="150"/>
      <c r="C25" s="66"/>
      <c r="D25" s="66"/>
      <c r="E25" s="41"/>
      <c r="F25" s="42" t="str">
        <f t="shared" si="0"/>
        <v/>
      </c>
      <c r="G25" s="41"/>
      <c r="H25" s="43"/>
      <c r="I25" s="43"/>
      <c r="J25" s="43"/>
      <c r="K25" s="40" t="str">
        <f t="shared" si="2"/>
        <v/>
      </c>
      <c r="L25" s="43"/>
      <c r="M25" s="43"/>
      <c r="N25" s="42" t="str">
        <f t="shared" si="1"/>
        <v/>
      </c>
      <c r="O25" s="147"/>
      <c r="P25" s="148"/>
    </row>
    <row r="26" spans="1:22" ht="16.5" customHeight="1" x14ac:dyDescent="0.25">
      <c r="A26" s="65"/>
      <c r="B26" s="150"/>
      <c r="C26" s="66"/>
      <c r="D26" s="66"/>
      <c r="E26" s="41"/>
      <c r="F26" s="42" t="str">
        <f t="shared" si="0"/>
        <v/>
      </c>
      <c r="G26" s="41"/>
      <c r="H26" s="43"/>
      <c r="I26" s="43"/>
      <c r="J26" s="43"/>
      <c r="K26" s="40" t="str">
        <f t="shared" si="2"/>
        <v/>
      </c>
      <c r="L26" s="43"/>
      <c r="M26" s="43"/>
      <c r="N26" s="42" t="str">
        <f t="shared" si="1"/>
        <v/>
      </c>
      <c r="O26" s="147"/>
      <c r="P26" s="148"/>
    </row>
    <row r="27" spans="1:22" ht="16.5" customHeight="1" x14ac:dyDescent="0.25">
      <c r="A27" s="65"/>
      <c r="B27" s="150"/>
      <c r="C27" s="66"/>
      <c r="D27" s="66"/>
      <c r="E27" s="41"/>
      <c r="F27" s="42" t="str">
        <f t="shared" si="0"/>
        <v/>
      </c>
      <c r="G27" s="41"/>
      <c r="H27" s="43"/>
      <c r="I27" s="43"/>
      <c r="J27" s="43"/>
      <c r="K27" s="40" t="str">
        <f t="shared" si="2"/>
        <v/>
      </c>
      <c r="L27" s="43"/>
      <c r="M27" s="43"/>
      <c r="N27" s="42" t="str">
        <f t="shared" si="1"/>
        <v/>
      </c>
      <c r="O27" s="147"/>
      <c r="P27" s="148"/>
    </row>
    <row r="28" spans="1:22" ht="16.5" customHeight="1" x14ac:dyDescent="0.25">
      <c r="A28" s="65"/>
      <c r="B28" s="150"/>
      <c r="C28" s="66"/>
      <c r="D28" s="66"/>
      <c r="E28" s="41"/>
      <c r="F28" s="42" t="str">
        <f t="shared" si="0"/>
        <v/>
      </c>
      <c r="G28" s="41"/>
      <c r="H28" s="43"/>
      <c r="I28" s="43"/>
      <c r="J28" s="43"/>
      <c r="K28" s="40" t="str">
        <f t="shared" si="2"/>
        <v/>
      </c>
      <c r="L28" s="43"/>
      <c r="M28" s="43"/>
      <c r="N28" s="42" t="str">
        <f t="shared" si="1"/>
        <v/>
      </c>
      <c r="O28" s="147"/>
      <c r="P28" s="148"/>
    </row>
    <row r="29" spans="1:22" ht="16.5" customHeight="1" x14ac:dyDescent="0.25">
      <c r="A29" s="65"/>
      <c r="B29" s="150"/>
      <c r="C29" s="66"/>
      <c r="D29" s="66"/>
      <c r="E29" s="41"/>
      <c r="F29" s="42" t="str">
        <f t="shared" si="0"/>
        <v/>
      </c>
      <c r="G29" s="41"/>
      <c r="H29" s="43"/>
      <c r="I29" s="43"/>
      <c r="J29" s="43"/>
      <c r="K29" s="40" t="str">
        <f t="shared" si="2"/>
        <v/>
      </c>
      <c r="L29" s="43"/>
      <c r="M29" s="43"/>
      <c r="N29" s="42" t="str">
        <f t="shared" si="1"/>
        <v/>
      </c>
      <c r="O29" s="147"/>
      <c r="P29" s="148"/>
    </row>
    <row r="30" spans="1:22" ht="16.5" customHeight="1" x14ac:dyDescent="0.25">
      <c r="A30" s="65"/>
      <c r="B30" s="150"/>
      <c r="C30" s="66"/>
      <c r="D30" s="66"/>
      <c r="E30" s="41"/>
      <c r="F30" s="42" t="str">
        <f t="shared" si="0"/>
        <v/>
      </c>
      <c r="G30" s="41"/>
      <c r="H30" s="43"/>
      <c r="I30" s="43"/>
      <c r="J30" s="43"/>
      <c r="K30" s="40" t="str">
        <f t="shared" si="2"/>
        <v/>
      </c>
      <c r="L30" s="43"/>
      <c r="M30" s="43"/>
      <c r="N30" s="42" t="str">
        <f t="shared" si="1"/>
        <v/>
      </c>
      <c r="O30" s="147"/>
      <c r="P30" s="148"/>
    </row>
    <row r="31" spans="1:22" s="1" customFormat="1" ht="16.5" customHeight="1" x14ac:dyDescent="0.25">
      <c r="A31" s="65"/>
      <c r="B31" s="150"/>
      <c r="C31" s="66"/>
      <c r="D31" s="66"/>
      <c r="E31" s="41"/>
      <c r="F31" s="42" t="str">
        <f t="shared" si="0"/>
        <v/>
      </c>
      <c r="G31" s="41"/>
      <c r="H31" s="43"/>
      <c r="I31" s="43"/>
      <c r="J31" s="43"/>
      <c r="K31" s="40" t="str">
        <f t="shared" si="2"/>
        <v/>
      </c>
      <c r="L31" s="43"/>
      <c r="M31" s="43"/>
      <c r="N31" s="42" t="str">
        <f t="shared" si="1"/>
        <v/>
      </c>
      <c r="O31" s="147"/>
      <c r="P31" s="148"/>
    </row>
    <row r="32" spans="1:22" ht="16.5" customHeight="1" x14ac:dyDescent="0.25">
      <c r="A32" s="65"/>
      <c r="B32" s="150"/>
      <c r="C32" s="66"/>
      <c r="D32" s="66"/>
      <c r="E32" s="41"/>
      <c r="F32" s="42" t="str">
        <f t="shared" si="0"/>
        <v/>
      </c>
      <c r="G32" s="41"/>
      <c r="H32" s="43"/>
      <c r="I32" s="43"/>
      <c r="J32" s="43"/>
      <c r="K32" s="40" t="str">
        <f t="shared" si="2"/>
        <v/>
      </c>
      <c r="L32" s="43"/>
      <c r="M32" s="43"/>
      <c r="N32" s="42" t="str">
        <f t="shared" si="1"/>
        <v/>
      </c>
      <c r="O32" s="149"/>
      <c r="P32" s="148"/>
    </row>
    <row r="33" spans="1:16" ht="16.5" customHeight="1" x14ac:dyDescent="0.25">
      <c r="A33" s="40" t="str">
        <f t="shared" ref="A33:E33" si="3">IF(SUM(A21:A32)=0,"",SUM(A21:A32))</f>
        <v/>
      </c>
      <c r="B33" s="40"/>
      <c r="C33" s="40" t="str">
        <f t="shared" si="3"/>
        <v/>
      </c>
      <c r="D33" s="40">
        <f>SUM(D21:D32)</f>
        <v>0</v>
      </c>
      <c r="E33" s="40" t="str">
        <f t="shared" si="3"/>
        <v/>
      </c>
      <c r="F33" s="40" t="str">
        <f>IF(SUM(F21:F32)=0,"",SUM(F21:F32))</f>
        <v/>
      </c>
      <c r="G33" s="40" t="str">
        <f>IF(SUM(G21:G32)=0,"",SUM(G21:G32))</f>
        <v/>
      </c>
      <c r="H33" s="40" t="str">
        <f t="shared" ref="H33:N33" si="4">IF(SUM(H21:H32)=0,"",SUM(H21:H32))</f>
        <v/>
      </c>
      <c r="I33" s="40" t="str">
        <f t="shared" si="4"/>
        <v/>
      </c>
      <c r="J33" s="40" t="str">
        <f t="shared" si="4"/>
        <v/>
      </c>
      <c r="K33" s="40" t="str">
        <f t="shared" si="4"/>
        <v/>
      </c>
      <c r="L33" s="40" t="str">
        <f t="shared" si="4"/>
        <v/>
      </c>
      <c r="M33" s="40" t="str">
        <f t="shared" si="4"/>
        <v/>
      </c>
      <c r="N33" s="42" t="str">
        <f t="shared" si="4"/>
        <v/>
      </c>
      <c r="O33" s="156" t="str">
        <f>IF(SUM(O21:O32)=0,"",SUM(O21:O32))</f>
        <v/>
      </c>
      <c r="P33" s="148"/>
    </row>
    <row r="34" spans="1:16" ht="16.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5"/>
      <c r="O34" s="9"/>
    </row>
    <row r="35" spans="1:16" ht="25.5" customHeight="1" x14ac:dyDescent="0.25">
      <c r="A35" s="227" t="s">
        <v>78</v>
      </c>
      <c r="B35" s="227"/>
      <c r="C35" s="227"/>
      <c r="D35" s="227"/>
      <c r="E35" s="228"/>
      <c r="F35" s="10" t="s">
        <v>24</v>
      </c>
      <c r="H35" s="10" t="s">
        <v>6</v>
      </c>
      <c r="I35" s="10" t="s">
        <v>9</v>
      </c>
      <c r="J35" s="10" t="s">
        <v>7</v>
      </c>
      <c r="K35" s="10" t="s">
        <v>8</v>
      </c>
      <c r="L35" s="23"/>
      <c r="M35" s="23"/>
      <c r="N35" s="23"/>
    </row>
    <row r="36" spans="1:16" ht="16.5" customHeight="1" x14ac:dyDescent="0.25">
      <c r="A36" s="227"/>
      <c r="B36" s="227"/>
      <c r="C36" s="227"/>
      <c r="D36" s="227"/>
      <c r="E36" s="228"/>
      <c r="F36" s="16" t="str">
        <f>F33</f>
        <v/>
      </c>
      <c r="H36" s="29"/>
      <c r="I36" s="29"/>
      <c r="J36" s="30"/>
      <c r="K36" s="31" t="str">
        <f>IF(OR(F36="",F36=0),"",ROUND(F36*(H36*I36+J36)/1000,2))</f>
        <v/>
      </c>
      <c r="L36" s="38"/>
      <c r="M36" s="249" t="s">
        <v>8</v>
      </c>
      <c r="N36" s="250"/>
      <c r="O36" s="147" t="str">
        <f>K36</f>
        <v/>
      </c>
    </row>
    <row r="37" spans="1:16" ht="5.25" customHeight="1" x14ac:dyDescent="0.25">
      <c r="A37" s="3"/>
      <c r="B37" s="3"/>
      <c r="C37" s="3"/>
      <c r="D37" s="3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 ht="15" customHeight="1" x14ac:dyDescent="0.25">
      <c r="A38" s="13"/>
      <c r="B38" s="3"/>
      <c r="C38" s="3"/>
      <c r="D38" s="3"/>
      <c r="E38" s="20"/>
      <c r="F38" s="20"/>
      <c r="G38" s="20"/>
      <c r="H38" s="21"/>
      <c r="I38" s="21"/>
      <c r="J38" s="27" t="s">
        <v>18</v>
      </c>
      <c r="K38" s="31" t="str">
        <f>IF(K33&lt;&gt;"",IF(K36&lt;&gt;0,K33+K36,""),"")</f>
        <v/>
      </c>
      <c r="L38" s="38"/>
      <c r="M38" s="18"/>
      <c r="N38" s="45"/>
    </row>
    <row r="39" spans="1:16" ht="7.5" customHeight="1" x14ac:dyDescent="0.25">
      <c r="A39" s="13"/>
      <c r="B39" s="3"/>
      <c r="C39" s="3"/>
      <c r="D39" s="3"/>
      <c r="E39" s="20"/>
      <c r="F39" s="20"/>
      <c r="G39" s="20"/>
      <c r="H39" s="21"/>
      <c r="I39" s="21"/>
      <c r="J39" s="22"/>
      <c r="K39" s="17"/>
      <c r="L39" s="17"/>
      <c r="M39" s="18"/>
      <c r="N39" s="19"/>
    </row>
    <row r="40" spans="1:16" ht="25.5" customHeight="1" x14ac:dyDescent="0.25">
      <c r="A40" s="229" t="s">
        <v>25</v>
      </c>
      <c r="B40" s="229"/>
      <c r="C40" s="229"/>
      <c r="D40" s="229"/>
      <c r="E40" s="230"/>
      <c r="F40" s="26" t="s">
        <v>17</v>
      </c>
      <c r="G40" s="23"/>
      <c r="H40" s="23"/>
      <c r="J40" s="10" t="s">
        <v>15</v>
      </c>
      <c r="K40" s="10" t="s">
        <v>16</v>
      </c>
      <c r="L40" s="23"/>
      <c r="M40" s="23"/>
      <c r="N40" s="23"/>
    </row>
    <row r="41" spans="1:16" x14ac:dyDescent="0.25">
      <c r="A41" s="229"/>
      <c r="B41" s="229"/>
      <c r="C41" s="229"/>
      <c r="D41" s="229"/>
      <c r="E41" s="230"/>
      <c r="F41" s="16" t="str">
        <f>F33</f>
        <v/>
      </c>
      <c r="G41" s="24"/>
      <c r="H41" s="25"/>
      <c r="J41" s="30"/>
      <c r="K41" s="31" t="str">
        <f>IF(F41&lt;&gt;"",ROUND(F41*J41,2),"")</f>
        <v/>
      </c>
      <c r="L41" s="38"/>
      <c r="M41" s="249" t="s">
        <v>16</v>
      </c>
      <c r="N41" s="250"/>
      <c r="O41" s="147" t="str">
        <f>K41</f>
        <v/>
      </c>
    </row>
    <row r="42" spans="1:16" ht="5.25" customHeight="1" x14ac:dyDescent="0.25">
      <c r="A42" s="3"/>
      <c r="B42" s="3"/>
      <c r="C42" s="3"/>
      <c r="D42" s="3"/>
      <c r="E42"/>
      <c r="F42"/>
      <c r="G42"/>
      <c r="H42"/>
      <c r="L42" s="46"/>
      <c r="M42" s="46"/>
      <c r="N42" s="46"/>
    </row>
    <row r="43" spans="1:16" x14ac:dyDescent="0.25">
      <c r="B43" s="3"/>
      <c r="C43" s="3"/>
      <c r="D43" s="3"/>
      <c r="E43"/>
      <c r="F43"/>
      <c r="G43"/>
      <c r="H43"/>
      <c r="J43" s="136" t="s">
        <v>108</v>
      </c>
      <c r="K43" s="31" t="str">
        <f>IF(K33&lt;&gt;"",IF(K41&lt;&gt;0,K33+K41,""),"")</f>
        <v/>
      </c>
      <c r="L43" s="38"/>
      <c r="M43" s="46"/>
      <c r="N43" s="38"/>
      <c r="O43" s="128"/>
    </row>
    <row r="44" spans="1:16" ht="8.25" customHeight="1" x14ac:dyDescent="0.25">
      <c r="B44" s="3"/>
      <c r="C44" s="3"/>
      <c r="D44" s="3"/>
      <c r="E44"/>
      <c r="F44"/>
      <c r="G44"/>
      <c r="H44"/>
      <c r="J44" s="28"/>
      <c r="K44" s="38"/>
      <c r="L44" s="38"/>
      <c r="M44" s="46"/>
      <c r="N44" s="38"/>
    </row>
    <row r="45" spans="1:16" s="47" customFormat="1" ht="21.75" customHeight="1" x14ac:dyDescent="0.3">
      <c r="A45" s="244" t="s">
        <v>93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3" t="str">
        <f>(IF(ISNUMBER(N33),N33+K36+K41,"0,00"))</f>
        <v>0,00</v>
      </c>
      <c r="O45" s="243"/>
    </row>
    <row r="46" spans="1:16" ht="19.5" customHeight="1" x14ac:dyDescent="0.25">
      <c r="A46" s="245" t="s">
        <v>97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7"/>
      <c r="N46" s="243" t="str">
        <f>(IF(ISNUMBER(O33),O33+O36+O41,"0,00"))</f>
        <v>0,00</v>
      </c>
      <c r="O46" s="243"/>
    </row>
    <row r="47" spans="1:16" ht="15.75" customHeight="1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</row>
    <row r="48" spans="1:16" x14ac:dyDescent="0.25">
      <c r="A48" s="137" t="s">
        <v>109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4" x14ac:dyDescent="0.25">
      <c r="A49" s="115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240"/>
      <c r="M49" s="240"/>
      <c r="N49" s="1"/>
    </row>
    <row r="50" spans="1:14" x14ac:dyDescent="0.25">
      <c r="A50" s="3"/>
    </row>
    <row r="51" spans="1:14" x14ac:dyDescent="0.25">
      <c r="A51" s="3"/>
    </row>
    <row r="52" spans="1:14" x14ac:dyDescent="0.25">
      <c r="A52" s="3"/>
    </row>
    <row r="54" spans="1:14" x14ac:dyDescent="0.25">
      <c r="A54" s="3"/>
    </row>
    <row r="55" spans="1:14" x14ac:dyDescent="0.25">
      <c r="A55" s="3"/>
    </row>
    <row r="56" spans="1:14" x14ac:dyDescent="0.25">
      <c r="A56" s="3"/>
    </row>
  </sheetData>
  <sheetProtection algorithmName="SHA-512" hashValue="Mm+peEm1CsG2d8w4/V6XIZyTh3uHxqzNWTiOl9mPVYqytf3wC8gF8qN43KFqwS1H7K13IPyPPlqIhM/bn5baMA==" saltValue="2XmOl7kzIDq/PqfRopggsQ==" spinCount="100000" sheet="1" selectLockedCells="1"/>
  <mergeCells count="34">
    <mergeCell ref="L49:M49"/>
    <mergeCell ref="A40:E41"/>
    <mergeCell ref="M41:N41"/>
    <mergeCell ref="A45:M45"/>
    <mergeCell ref="N45:O45"/>
    <mergeCell ref="A46:M46"/>
    <mergeCell ref="N46:O46"/>
    <mergeCell ref="M19:M20"/>
    <mergeCell ref="N19:N20"/>
    <mergeCell ref="O19:P19"/>
    <mergeCell ref="A35:E36"/>
    <mergeCell ref="M36:N36"/>
    <mergeCell ref="F19:F20"/>
    <mergeCell ref="G19:G20"/>
    <mergeCell ref="H19:J19"/>
    <mergeCell ref="K19:K20"/>
    <mergeCell ref="L19:L20"/>
    <mergeCell ref="E9:F9"/>
    <mergeCell ref="J9:K9"/>
    <mergeCell ref="E5:H5"/>
    <mergeCell ref="I5:J5"/>
    <mergeCell ref="K5:N5"/>
    <mergeCell ref="E11:N11"/>
    <mergeCell ref="A12:C13"/>
    <mergeCell ref="F13:H13"/>
    <mergeCell ref="J13:M13"/>
    <mergeCell ref="O11:P14"/>
    <mergeCell ref="A15:I15"/>
    <mergeCell ref="A16:I16"/>
    <mergeCell ref="A19:A20"/>
    <mergeCell ref="B19:B20"/>
    <mergeCell ref="C19:C20"/>
    <mergeCell ref="D19:D20"/>
    <mergeCell ref="E19:E20"/>
  </mergeCells>
  <conditionalFormatting sqref="N13">
    <cfRule type="cellIs" dxfId="57" priority="2" operator="lessThan">
      <formula>0.8</formula>
    </cfRule>
  </conditionalFormatting>
  <conditionalFormatting sqref="O11:P14">
    <cfRule type="containsText" dxfId="56" priority="1" operator="containsText" text="Die gewährte monatliche Ausbildungsvergütung liegt unter 80 Prozent der vergleichbaren Ausbildungsvergütung nach dem TVAöD-Pflege. Eine Erstattung durch das Land ist ausgeschlossen. ">
      <formula>NOT(ISERROR(SEARCH("Die gewährte monatliche Ausbildungsvergütung liegt unter 80 Prozent der vergleichbaren Ausbildungsvergütung nach dem TVAöD-Pflege. Eine Erstattung durch das Land ist ausgeschlossen. ",O11)))</formula>
    </cfRule>
  </conditionalFormatting>
  <dataValidations count="2">
    <dataValidation type="list" allowBlank="1" showInputMessage="1" showErrorMessage="1" sqref="F7">
      <formula1>$W$8:$W$9</formula1>
    </dataValidation>
    <dataValidation type="list" allowBlank="1" showInputMessage="1" showErrorMessage="1" sqref="K7">
      <formula1>$W$5:$W$6</formula1>
    </dataValidation>
  </dataValidations>
  <pageMargins left="0.7" right="0.7" top="0.78740157499999996" bottom="0.78740157499999996" header="0.3" footer="0.3"/>
  <pageSetup paperSize="9" scale="60" orientation="landscape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showGridLines="0" topLeftCell="A3" workbookViewId="0">
      <selection activeCell="K15" sqref="K15"/>
    </sheetView>
  </sheetViews>
  <sheetFormatPr baseColWidth="10" defaultColWidth="11.42578125" defaultRowHeight="15" x14ac:dyDescent="0.25"/>
  <cols>
    <col min="1" max="1" width="9.28515625" style="2" customWidth="1"/>
    <col min="2" max="2" width="7.85546875" style="2" customWidth="1"/>
    <col min="3" max="3" width="10.42578125" style="2" customWidth="1"/>
    <col min="4" max="4" width="12.140625" style="2" customWidth="1"/>
    <col min="5" max="5" width="6.85546875" style="2" customWidth="1"/>
    <col min="6" max="6" width="10.5703125" style="2" customWidth="1"/>
    <col min="7" max="8" width="11.7109375" style="2" customWidth="1"/>
    <col min="9" max="9" width="10.5703125" style="2" customWidth="1"/>
    <col min="10" max="10" width="10.42578125" style="2" customWidth="1"/>
    <col min="11" max="11" width="10.85546875" style="2" customWidth="1"/>
    <col min="12" max="13" width="11.7109375" style="2" customWidth="1"/>
    <col min="14" max="14" width="11" style="2" customWidth="1"/>
    <col min="15" max="15" width="13.5703125" style="2" customWidth="1"/>
    <col min="16" max="16" width="21" style="2" customWidth="1"/>
    <col min="17" max="17" width="11.42578125" style="2"/>
    <col min="18" max="23" width="11.42578125" style="2" hidden="1" customWidth="1"/>
    <col min="24" max="16384" width="11.42578125" style="2"/>
  </cols>
  <sheetData>
    <row r="1" spans="1:23" ht="15.75" x14ac:dyDescent="0.25">
      <c r="A1" s="116" t="s">
        <v>100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23" ht="18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3" ht="15.75" customHeight="1" x14ac:dyDescent="0.25">
      <c r="A3" s="6" t="s">
        <v>26</v>
      </c>
      <c r="B3" s="13"/>
      <c r="C3" s="13"/>
      <c r="D3" s="13"/>
      <c r="E3" s="170">
        <f>'Abrechnung Zusammenfassung'!F7</f>
        <v>0</v>
      </c>
      <c r="F3" s="168"/>
      <c r="G3" s="168"/>
      <c r="H3" s="168"/>
      <c r="I3" s="168"/>
      <c r="J3" s="168"/>
      <c r="K3" s="168"/>
      <c r="L3" s="168"/>
      <c r="M3" s="168"/>
      <c r="N3" s="169"/>
    </row>
    <row r="4" spans="1:23" s="36" customFormat="1" ht="8.25" customHeight="1" x14ac:dyDescent="0.25">
      <c r="A4" s="32"/>
      <c r="B4" s="33"/>
      <c r="C4" s="33"/>
      <c r="D4" s="33"/>
      <c r="E4" s="34"/>
      <c r="F4" s="34"/>
      <c r="G4" s="34"/>
      <c r="H4" s="34"/>
      <c r="I4" s="34"/>
      <c r="J4" s="34"/>
      <c r="K4" s="35"/>
      <c r="L4" s="35"/>
      <c r="M4" s="35"/>
      <c r="N4" s="35"/>
    </row>
    <row r="5" spans="1:23" ht="15.75" customHeight="1" x14ac:dyDescent="0.25">
      <c r="A5" s="6" t="s">
        <v>54</v>
      </c>
      <c r="B5" s="13"/>
      <c r="C5" s="13"/>
      <c r="D5" s="13"/>
      <c r="E5" s="231"/>
      <c r="F5" s="231"/>
      <c r="G5" s="231"/>
      <c r="H5" s="231"/>
      <c r="I5" s="232" t="s">
        <v>53</v>
      </c>
      <c r="J5" s="233"/>
      <c r="K5" s="226"/>
      <c r="L5" s="226"/>
      <c r="M5" s="226"/>
      <c r="N5" s="226"/>
      <c r="W5" s="2" t="s">
        <v>3</v>
      </c>
    </row>
    <row r="6" spans="1:23" ht="7.5" customHeight="1" x14ac:dyDescent="0.25">
      <c r="A6" s="7"/>
      <c r="B6" s="8"/>
      <c r="C6" s="13"/>
      <c r="D6" s="13"/>
      <c r="E6" s="14"/>
      <c r="F6" s="14"/>
      <c r="G6" s="14"/>
      <c r="H6" s="14"/>
      <c r="I6" s="12"/>
      <c r="J6" s="12"/>
      <c r="K6" s="12"/>
      <c r="L6" s="12"/>
      <c r="M6" s="12"/>
      <c r="N6" s="12"/>
      <c r="W6" s="2" t="s">
        <v>4</v>
      </c>
    </row>
    <row r="7" spans="1:23" ht="15.75" customHeight="1" x14ac:dyDescent="0.25">
      <c r="A7" s="7" t="s">
        <v>20</v>
      </c>
      <c r="B7" s="8"/>
      <c r="E7" s="117" t="s">
        <v>116</v>
      </c>
      <c r="F7" s="67"/>
      <c r="G7" s="2" t="s">
        <v>115</v>
      </c>
      <c r="H7" s="68"/>
      <c r="J7" s="145" t="s">
        <v>117</v>
      </c>
      <c r="K7" s="67"/>
      <c r="L7" s="2" t="s">
        <v>115</v>
      </c>
      <c r="M7" s="68"/>
    </row>
    <row r="8" spans="1:23" ht="7.5" customHeight="1" x14ac:dyDescent="0.25">
      <c r="A8" s="7"/>
      <c r="B8" s="8"/>
      <c r="E8" s="4"/>
      <c r="F8" s="39"/>
      <c r="G8" s="39"/>
      <c r="H8" s="4"/>
      <c r="I8" s="4"/>
      <c r="J8" s="12"/>
      <c r="K8" s="12"/>
      <c r="L8" s="12"/>
      <c r="M8" s="12"/>
      <c r="N8" s="12"/>
      <c r="W8" s="2" t="s">
        <v>4</v>
      </c>
    </row>
    <row r="9" spans="1:23" ht="16.5" customHeight="1" x14ac:dyDescent="0.25">
      <c r="A9" s="7" t="s">
        <v>21</v>
      </c>
      <c r="B9" s="8"/>
      <c r="C9" s="91" t="s">
        <v>68</v>
      </c>
      <c r="E9" s="238" t="s">
        <v>22</v>
      </c>
      <c r="F9" s="239"/>
      <c r="G9" s="67"/>
      <c r="J9" s="236" t="s">
        <v>19</v>
      </c>
      <c r="K9" s="237"/>
      <c r="L9" s="67"/>
      <c r="M9" s="37"/>
      <c r="N9" s="12"/>
      <c r="O9" s="133"/>
      <c r="P9" s="133"/>
      <c r="W9" s="2" t="s">
        <v>5</v>
      </c>
    </row>
    <row r="10" spans="1:23" ht="7.5" customHeight="1" x14ac:dyDescent="0.25">
      <c r="A10" s="7"/>
      <c r="B10" s="8"/>
      <c r="C10" s="13"/>
      <c r="D10" s="13"/>
      <c r="E10" s="4"/>
      <c r="F10" s="4"/>
      <c r="G10" s="4"/>
      <c r="H10" s="12"/>
      <c r="I10" s="12"/>
      <c r="J10" s="12"/>
      <c r="K10" s="12"/>
      <c r="L10" s="12"/>
      <c r="M10" s="12"/>
      <c r="N10" s="12"/>
      <c r="O10" s="133"/>
      <c r="P10" s="133"/>
    </row>
    <row r="11" spans="1:23" ht="15.75" customHeight="1" x14ac:dyDescent="0.25">
      <c r="A11" s="7" t="s">
        <v>73</v>
      </c>
      <c r="B11" s="13"/>
      <c r="C11" s="13"/>
      <c r="D11" s="13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07" t="str">
        <f>IF(N13&lt;80%,V16,IF(AND(N13&gt;80%,N13&lt;89.995%),V17,""))</f>
        <v/>
      </c>
      <c r="P11" s="207"/>
    </row>
    <row r="12" spans="1:23" ht="20.25" customHeight="1" x14ac:dyDescent="0.25">
      <c r="A12" s="234" t="s">
        <v>72</v>
      </c>
      <c r="B12" s="234"/>
      <c r="C12" s="234"/>
      <c r="D12" s="13"/>
      <c r="E12" s="95"/>
      <c r="F12" s="95"/>
      <c r="G12" s="95"/>
      <c r="H12" s="96"/>
      <c r="I12" s="96"/>
      <c r="J12" s="96"/>
      <c r="K12" s="97"/>
      <c r="L12" s="97"/>
      <c r="M12" s="97"/>
      <c r="N12" s="12"/>
      <c r="O12" s="207"/>
      <c r="P12" s="207"/>
      <c r="V12" s="129"/>
    </row>
    <row r="13" spans="1:23" ht="29.25" customHeight="1" x14ac:dyDescent="0.25">
      <c r="A13" s="235"/>
      <c r="B13" s="235"/>
      <c r="C13" s="235"/>
      <c r="D13" s="101"/>
      <c r="E13" s="99"/>
      <c r="F13" s="218" t="s">
        <v>71</v>
      </c>
      <c r="G13" s="218"/>
      <c r="H13" s="218"/>
      <c r="I13" s="100" t="str">
        <f>IF((D13=""),"",(IF($L$9="",1490.69,1552.07)))</f>
        <v/>
      </c>
      <c r="J13" s="219" t="s">
        <v>75</v>
      </c>
      <c r="K13" s="219"/>
      <c r="L13" s="219"/>
      <c r="M13" s="220"/>
      <c r="N13" s="102" t="str">
        <f>IF(ISNUMBER(D13),D13/I13,"0,00%")</f>
        <v>0,00%</v>
      </c>
      <c r="O13" s="207"/>
      <c r="P13" s="207"/>
    </row>
    <row r="14" spans="1:23" ht="10.5" customHeight="1" x14ac:dyDescent="0.25">
      <c r="A14" s="142"/>
      <c r="B14" s="142"/>
      <c r="C14" s="142"/>
      <c r="D14" s="251"/>
      <c r="E14" s="99"/>
      <c r="F14" s="143"/>
      <c r="G14" s="143"/>
      <c r="H14" s="143"/>
      <c r="I14" s="106"/>
      <c r="J14" s="144"/>
      <c r="K14" s="144"/>
      <c r="L14" s="144"/>
      <c r="M14" s="144"/>
      <c r="N14" s="108"/>
      <c r="O14" s="207"/>
      <c r="P14" s="207"/>
    </row>
    <row r="15" spans="1:23" ht="21.75" customHeight="1" x14ac:dyDescent="0.25">
      <c r="A15" s="221" t="s">
        <v>106</v>
      </c>
      <c r="B15" s="221"/>
      <c r="C15" s="221"/>
      <c r="D15" s="221"/>
      <c r="E15" s="221"/>
      <c r="F15" s="221"/>
      <c r="G15" s="221"/>
      <c r="H15" s="221"/>
      <c r="I15" s="222"/>
      <c r="J15" s="111" t="s">
        <v>76</v>
      </c>
      <c r="K15" s="146"/>
      <c r="L15" s="113" t="s">
        <v>77</v>
      </c>
      <c r="M15" s="146"/>
      <c r="O15" s="140"/>
      <c r="P15" s="140"/>
    </row>
    <row r="16" spans="1:23" ht="24.75" customHeight="1" x14ac:dyDescent="0.25">
      <c r="A16" s="223" t="s">
        <v>122</v>
      </c>
      <c r="B16" s="224"/>
      <c r="C16" s="224"/>
      <c r="D16" s="224"/>
      <c r="E16" s="224"/>
      <c r="F16" s="224"/>
      <c r="G16" s="224"/>
      <c r="H16" s="224"/>
      <c r="I16" s="225"/>
      <c r="J16" s="111" t="s">
        <v>76</v>
      </c>
      <c r="K16" s="146"/>
      <c r="L16" s="113" t="s">
        <v>77</v>
      </c>
      <c r="M16" s="146"/>
      <c r="O16" s="126" t="s">
        <v>79</v>
      </c>
      <c r="P16" s="146"/>
      <c r="V16" s="139" t="s">
        <v>104</v>
      </c>
    </row>
    <row r="17" spans="1:22" ht="13.5" customHeight="1" x14ac:dyDescent="0.25">
      <c r="A17" s="123"/>
      <c r="B17" s="110"/>
      <c r="C17" s="110"/>
      <c r="D17" s="110"/>
      <c r="E17" s="110"/>
      <c r="F17" s="110"/>
      <c r="G17" s="110"/>
      <c r="H17" s="110"/>
      <c r="I17" s="110"/>
      <c r="J17" s="124"/>
      <c r="K17" s="144"/>
      <c r="L17" s="108"/>
      <c r="V17" s="134" t="s">
        <v>119</v>
      </c>
    </row>
    <row r="18" spans="1:22" ht="9" customHeight="1" x14ac:dyDescent="0.25">
      <c r="C18" s="115"/>
      <c r="D18" s="121"/>
      <c r="E18" s="122"/>
      <c r="F18" s="122"/>
      <c r="G18" s="122"/>
      <c r="H18" s="121"/>
      <c r="I18" s="121"/>
      <c r="J18" s="121"/>
      <c r="K18" s="122"/>
      <c r="L18" s="144"/>
      <c r="M18" s="144"/>
      <c r="N18" s="108"/>
    </row>
    <row r="19" spans="1:22" ht="27" customHeight="1" x14ac:dyDescent="0.25">
      <c r="A19" s="208" t="s">
        <v>0</v>
      </c>
      <c r="B19" s="208" t="s">
        <v>2</v>
      </c>
      <c r="C19" s="208" t="s">
        <v>81</v>
      </c>
      <c r="D19" s="208" t="s">
        <v>82</v>
      </c>
      <c r="E19" s="209" t="s">
        <v>83</v>
      </c>
      <c r="F19" s="212" t="s">
        <v>102</v>
      </c>
      <c r="G19" s="209" t="s">
        <v>84</v>
      </c>
      <c r="H19" s="215" t="s">
        <v>1</v>
      </c>
      <c r="I19" s="216"/>
      <c r="J19" s="217"/>
      <c r="K19" s="241" t="s">
        <v>23</v>
      </c>
      <c r="L19" s="209" t="s">
        <v>88</v>
      </c>
      <c r="M19" s="209" t="s">
        <v>89</v>
      </c>
      <c r="N19" s="212" t="s">
        <v>90</v>
      </c>
      <c r="O19" s="248" t="s">
        <v>114</v>
      </c>
      <c r="P19" s="248"/>
    </row>
    <row r="20" spans="1:22" ht="60" customHeight="1" x14ac:dyDescent="0.25">
      <c r="A20" s="208" t="s">
        <v>0</v>
      </c>
      <c r="B20" s="208"/>
      <c r="C20" s="208"/>
      <c r="D20" s="208"/>
      <c r="E20" s="210"/>
      <c r="F20" s="213"/>
      <c r="G20" s="210"/>
      <c r="H20" s="44" t="s">
        <v>85</v>
      </c>
      <c r="I20" s="5" t="s">
        <v>86</v>
      </c>
      <c r="J20" s="11" t="s">
        <v>87</v>
      </c>
      <c r="K20" s="242"/>
      <c r="L20" s="211"/>
      <c r="M20" s="211"/>
      <c r="N20" s="214"/>
      <c r="O20" s="104" t="s">
        <v>91</v>
      </c>
      <c r="P20" s="135" t="s">
        <v>107</v>
      </c>
    </row>
    <row r="21" spans="1:22" ht="16.5" customHeight="1" x14ac:dyDescent="0.25">
      <c r="A21" s="65"/>
      <c r="B21" s="150"/>
      <c r="C21" s="66"/>
      <c r="D21" s="66"/>
      <c r="E21" s="41"/>
      <c r="F21" s="42" t="str">
        <f t="shared" ref="F21:F32" si="0">IF(C21="","",C21+D21+E21)</f>
        <v/>
      </c>
      <c r="G21" s="41"/>
      <c r="H21" s="43"/>
      <c r="I21" s="43"/>
      <c r="J21" s="43"/>
      <c r="K21" s="40" t="str">
        <f>IF(F21="","",(F21+H21+I21+J21))</f>
        <v/>
      </c>
      <c r="L21" s="43"/>
      <c r="M21" s="43"/>
      <c r="N21" s="42" t="str">
        <f t="shared" ref="N21:N32" si="1">IF(K21="","",K21-L21-M21)</f>
        <v/>
      </c>
      <c r="O21" s="155"/>
      <c r="P21" s="148"/>
    </row>
    <row r="22" spans="1:22" ht="16.5" customHeight="1" x14ac:dyDescent="0.25">
      <c r="A22" s="65"/>
      <c r="B22" s="150"/>
      <c r="C22" s="66"/>
      <c r="D22" s="66"/>
      <c r="E22" s="41"/>
      <c r="F22" s="42" t="str">
        <f t="shared" si="0"/>
        <v/>
      </c>
      <c r="G22" s="41"/>
      <c r="H22" s="43"/>
      <c r="I22" s="43"/>
      <c r="J22" s="43"/>
      <c r="K22" s="40" t="str">
        <f t="shared" ref="K22:K32" si="2">IF(F22="","",(F22+H22+I22+J22))</f>
        <v/>
      </c>
      <c r="L22" s="43"/>
      <c r="M22" s="43"/>
      <c r="N22" s="42" t="str">
        <f t="shared" si="1"/>
        <v/>
      </c>
      <c r="O22" s="153"/>
      <c r="P22" s="148"/>
      <c r="T22" s="2">
        <f>COUNTA(C21:C25)</f>
        <v>0</v>
      </c>
    </row>
    <row r="23" spans="1:22" ht="16.5" customHeight="1" x14ac:dyDescent="0.25">
      <c r="A23" s="65"/>
      <c r="B23" s="150"/>
      <c r="C23" s="66"/>
      <c r="D23" s="66"/>
      <c r="E23" s="41"/>
      <c r="F23" s="42" t="str">
        <f t="shared" si="0"/>
        <v/>
      </c>
      <c r="G23" s="41"/>
      <c r="H23" s="43"/>
      <c r="I23" s="43"/>
      <c r="J23" s="43"/>
      <c r="K23" s="40" t="str">
        <f t="shared" si="2"/>
        <v/>
      </c>
      <c r="L23" s="43"/>
      <c r="M23" s="43"/>
      <c r="N23" s="42" t="str">
        <f t="shared" si="1"/>
        <v/>
      </c>
      <c r="O23" s="153"/>
      <c r="P23" s="148"/>
    </row>
    <row r="24" spans="1:22" ht="16.5" customHeight="1" x14ac:dyDescent="0.25">
      <c r="A24" s="65"/>
      <c r="B24" s="150"/>
      <c r="C24" s="66"/>
      <c r="D24" s="66"/>
      <c r="E24" s="41"/>
      <c r="F24" s="42" t="str">
        <f t="shared" si="0"/>
        <v/>
      </c>
      <c r="G24" s="41"/>
      <c r="H24" s="43"/>
      <c r="I24" s="43"/>
      <c r="J24" s="43"/>
      <c r="K24" s="40" t="str">
        <f t="shared" si="2"/>
        <v/>
      </c>
      <c r="L24" s="43"/>
      <c r="M24" s="43"/>
      <c r="N24" s="42" t="str">
        <f t="shared" si="1"/>
        <v/>
      </c>
      <c r="O24" s="153"/>
      <c r="P24" s="148"/>
    </row>
    <row r="25" spans="1:22" ht="16.5" customHeight="1" x14ac:dyDescent="0.25">
      <c r="A25" s="65"/>
      <c r="B25" s="150"/>
      <c r="C25" s="66"/>
      <c r="D25" s="66"/>
      <c r="E25" s="41"/>
      <c r="F25" s="42" t="str">
        <f t="shared" si="0"/>
        <v/>
      </c>
      <c r="G25" s="41"/>
      <c r="H25" s="43"/>
      <c r="I25" s="43"/>
      <c r="J25" s="43"/>
      <c r="K25" s="40" t="str">
        <f t="shared" si="2"/>
        <v/>
      </c>
      <c r="L25" s="43"/>
      <c r="M25" s="43"/>
      <c r="N25" s="42" t="str">
        <f t="shared" si="1"/>
        <v/>
      </c>
      <c r="O25" s="153"/>
      <c r="P25" s="148"/>
    </row>
    <row r="26" spans="1:22" ht="16.5" customHeight="1" x14ac:dyDescent="0.25">
      <c r="A26" s="65"/>
      <c r="B26" s="150"/>
      <c r="C26" s="66"/>
      <c r="D26" s="66"/>
      <c r="E26" s="41"/>
      <c r="F26" s="42" t="str">
        <f t="shared" si="0"/>
        <v/>
      </c>
      <c r="G26" s="41"/>
      <c r="H26" s="43"/>
      <c r="I26" s="43"/>
      <c r="J26" s="43"/>
      <c r="K26" s="40" t="str">
        <f t="shared" si="2"/>
        <v/>
      </c>
      <c r="L26" s="43"/>
      <c r="M26" s="43"/>
      <c r="N26" s="42" t="str">
        <f t="shared" si="1"/>
        <v/>
      </c>
      <c r="O26" s="153"/>
      <c r="P26" s="148"/>
    </row>
    <row r="27" spans="1:22" ht="16.5" customHeight="1" x14ac:dyDescent="0.25">
      <c r="A27" s="65"/>
      <c r="B27" s="150"/>
      <c r="C27" s="66"/>
      <c r="D27" s="66"/>
      <c r="E27" s="41"/>
      <c r="F27" s="42" t="str">
        <f t="shared" si="0"/>
        <v/>
      </c>
      <c r="G27" s="41"/>
      <c r="H27" s="43"/>
      <c r="I27" s="43"/>
      <c r="J27" s="43"/>
      <c r="K27" s="40" t="str">
        <f t="shared" si="2"/>
        <v/>
      </c>
      <c r="L27" s="43"/>
      <c r="M27" s="43"/>
      <c r="N27" s="42" t="str">
        <f t="shared" si="1"/>
        <v/>
      </c>
      <c r="O27" s="153"/>
      <c r="P27" s="148"/>
    </row>
    <row r="28" spans="1:22" ht="16.5" customHeight="1" x14ac:dyDescent="0.25">
      <c r="A28" s="65"/>
      <c r="B28" s="150"/>
      <c r="C28" s="66"/>
      <c r="D28" s="66"/>
      <c r="E28" s="41"/>
      <c r="F28" s="42" t="str">
        <f t="shared" si="0"/>
        <v/>
      </c>
      <c r="G28" s="41"/>
      <c r="H28" s="43"/>
      <c r="I28" s="43"/>
      <c r="J28" s="43"/>
      <c r="K28" s="40" t="str">
        <f t="shared" si="2"/>
        <v/>
      </c>
      <c r="L28" s="43"/>
      <c r="M28" s="43"/>
      <c r="N28" s="42" t="str">
        <f t="shared" si="1"/>
        <v/>
      </c>
      <c r="O28" s="153"/>
      <c r="P28" s="148"/>
    </row>
    <row r="29" spans="1:22" ht="16.5" customHeight="1" x14ac:dyDescent="0.25">
      <c r="A29" s="65"/>
      <c r="B29" s="150"/>
      <c r="C29" s="66"/>
      <c r="D29" s="66"/>
      <c r="E29" s="41"/>
      <c r="F29" s="42" t="str">
        <f t="shared" si="0"/>
        <v/>
      </c>
      <c r="G29" s="41"/>
      <c r="H29" s="43"/>
      <c r="I29" s="43"/>
      <c r="J29" s="43"/>
      <c r="K29" s="40" t="str">
        <f t="shared" si="2"/>
        <v/>
      </c>
      <c r="L29" s="43"/>
      <c r="M29" s="43"/>
      <c r="N29" s="42" t="str">
        <f t="shared" si="1"/>
        <v/>
      </c>
      <c r="O29" s="153"/>
      <c r="P29" s="148"/>
    </row>
    <row r="30" spans="1:22" ht="16.5" customHeight="1" x14ac:dyDescent="0.25">
      <c r="A30" s="65"/>
      <c r="B30" s="150"/>
      <c r="C30" s="66"/>
      <c r="D30" s="66"/>
      <c r="E30" s="41"/>
      <c r="F30" s="42" t="str">
        <f t="shared" si="0"/>
        <v/>
      </c>
      <c r="G30" s="41"/>
      <c r="H30" s="43"/>
      <c r="I30" s="43"/>
      <c r="J30" s="43"/>
      <c r="K30" s="40" t="str">
        <f t="shared" si="2"/>
        <v/>
      </c>
      <c r="L30" s="43"/>
      <c r="M30" s="43"/>
      <c r="N30" s="42" t="str">
        <f t="shared" si="1"/>
        <v/>
      </c>
      <c r="O30" s="153"/>
      <c r="P30" s="148"/>
    </row>
    <row r="31" spans="1:22" s="1" customFormat="1" ht="16.5" customHeight="1" x14ac:dyDescent="0.25">
      <c r="A31" s="65"/>
      <c r="B31" s="150"/>
      <c r="C31" s="66"/>
      <c r="D31" s="66"/>
      <c r="E31" s="41"/>
      <c r="F31" s="42" t="str">
        <f t="shared" si="0"/>
        <v/>
      </c>
      <c r="G31" s="41"/>
      <c r="H31" s="43"/>
      <c r="I31" s="43"/>
      <c r="J31" s="43"/>
      <c r="K31" s="40" t="str">
        <f t="shared" si="2"/>
        <v/>
      </c>
      <c r="L31" s="43"/>
      <c r="M31" s="43"/>
      <c r="N31" s="42" t="str">
        <f t="shared" si="1"/>
        <v/>
      </c>
      <c r="O31" s="153"/>
      <c r="P31" s="148"/>
    </row>
    <row r="32" spans="1:22" ht="16.5" customHeight="1" x14ac:dyDescent="0.25">
      <c r="A32" s="65"/>
      <c r="B32" s="150"/>
      <c r="C32" s="66"/>
      <c r="D32" s="66"/>
      <c r="E32" s="41"/>
      <c r="F32" s="42" t="str">
        <f t="shared" si="0"/>
        <v/>
      </c>
      <c r="G32" s="41"/>
      <c r="H32" s="43"/>
      <c r="I32" s="43"/>
      <c r="J32" s="43"/>
      <c r="K32" s="40" t="str">
        <f t="shared" si="2"/>
        <v/>
      </c>
      <c r="L32" s="43"/>
      <c r="M32" s="43"/>
      <c r="N32" s="42" t="str">
        <f t="shared" si="1"/>
        <v/>
      </c>
      <c r="O32" s="154"/>
      <c r="P32" s="148"/>
    </row>
    <row r="33" spans="1:16" ht="16.5" customHeight="1" x14ac:dyDescent="0.25">
      <c r="A33" s="40" t="str">
        <f t="shared" ref="A33:E33" si="3">IF(SUM(A21:A32)=0,"",SUM(A21:A32))</f>
        <v/>
      </c>
      <c r="B33" s="40"/>
      <c r="C33" s="40" t="str">
        <f t="shared" si="3"/>
        <v/>
      </c>
      <c r="D33" s="40">
        <f>SUM(D21:D32)</f>
        <v>0</v>
      </c>
      <c r="E33" s="40" t="str">
        <f t="shared" si="3"/>
        <v/>
      </c>
      <c r="F33" s="40" t="str">
        <f>IF(SUM(F21:F32)=0,"",SUM(F21:F32))</f>
        <v/>
      </c>
      <c r="G33" s="40" t="str">
        <f>IF(SUM(G21:G32)=0,"",SUM(G21:G32))</f>
        <v/>
      </c>
      <c r="H33" s="40" t="str">
        <f t="shared" ref="H33:N33" si="4">IF(SUM(H21:H32)=0,"",SUM(H21:H32))</f>
        <v/>
      </c>
      <c r="I33" s="40" t="str">
        <f t="shared" si="4"/>
        <v/>
      </c>
      <c r="J33" s="40" t="str">
        <f t="shared" si="4"/>
        <v/>
      </c>
      <c r="K33" s="40" t="str">
        <f t="shared" si="4"/>
        <v/>
      </c>
      <c r="L33" s="40" t="str">
        <f t="shared" si="4"/>
        <v/>
      </c>
      <c r="M33" s="40" t="str">
        <f t="shared" si="4"/>
        <v/>
      </c>
      <c r="N33" s="42" t="str">
        <f t="shared" si="4"/>
        <v/>
      </c>
      <c r="O33" s="156" t="str">
        <f>IF(SUM(O21:O32)=0,"",SUM(O21:O32))</f>
        <v/>
      </c>
      <c r="P33" s="148"/>
    </row>
    <row r="34" spans="1:16" ht="16.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5"/>
      <c r="O34" s="9"/>
    </row>
    <row r="35" spans="1:16" ht="25.5" customHeight="1" x14ac:dyDescent="0.25">
      <c r="A35" s="227" t="s">
        <v>78</v>
      </c>
      <c r="B35" s="227"/>
      <c r="C35" s="227"/>
      <c r="D35" s="227"/>
      <c r="E35" s="228"/>
      <c r="F35" s="10" t="s">
        <v>24</v>
      </c>
      <c r="H35" s="10" t="s">
        <v>6</v>
      </c>
      <c r="I35" s="10" t="s">
        <v>9</v>
      </c>
      <c r="J35" s="10" t="s">
        <v>7</v>
      </c>
      <c r="K35" s="10" t="s">
        <v>8</v>
      </c>
      <c r="L35" s="23"/>
      <c r="M35" s="23"/>
      <c r="N35" s="23"/>
    </row>
    <row r="36" spans="1:16" ht="16.5" customHeight="1" x14ac:dyDescent="0.25">
      <c r="A36" s="227"/>
      <c r="B36" s="227"/>
      <c r="C36" s="227"/>
      <c r="D36" s="227"/>
      <c r="E36" s="228"/>
      <c r="F36" s="16" t="str">
        <f>F33</f>
        <v/>
      </c>
      <c r="H36" s="29"/>
      <c r="I36" s="29"/>
      <c r="J36" s="30"/>
      <c r="K36" s="31" t="str">
        <f>IF(OR(F36="",F36=0),"",ROUND(F36*(H36*I36+J36)/1000,2))</f>
        <v/>
      </c>
      <c r="L36" s="38"/>
      <c r="M36" s="249" t="s">
        <v>8</v>
      </c>
      <c r="N36" s="250"/>
      <c r="O36" s="147" t="str">
        <f>K36</f>
        <v/>
      </c>
    </row>
    <row r="37" spans="1:16" ht="5.25" customHeight="1" x14ac:dyDescent="0.25">
      <c r="A37" s="3"/>
      <c r="B37" s="3"/>
      <c r="C37" s="3"/>
      <c r="D37" s="3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 ht="15" customHeight="1" x14ac:dyDescent="0.25">
      <c r="A38" s="13"/>
      <c r="B38" s="3"/>
      <c r="C38" s="3"/>
      <c r="D38" s="3"/>
      <c r="E38" s="20"/>
      <c r="F38" s="20"/>
      <c r="G38" s="20"/>
      <c r="H38" s="21"/>
      <c r="I38" s="21"/>
      <c r="J38" s="27" t="s">
        <v>18</v>
      </c>
      <c r="K38" s="31" t="str">
        <f>IF(K33&lt;&gt;"",IF(K36&lt;&gt;0,K33+K36,""),"")</f>
        <v/>
      </c>
      <c r="L38" s="38"/>
      <c r="M38" s="18"/>
      <c r="N38" s="45"/>
    </row>
    <row r="39" spans="1:16" ht="7.5" customHeight="1" x14ac:dyDescent="0.25">
      <c r="A39" s="13"/>
      <c r="B39" s="3"/>
      <c r="C39" s="3"/>
      <c r="D39" s="3"/>
      <c r="E39" s="20"/>
      <c r="F39" s="20"/>
      <c r="G39" s="20"/>
      <c r="H39" s="21"/>
      <c r="I39" s="21"/>
      <c r="J39" s="22"/>
      <c r="K39" s="17"/>
      <c r="L39" s="17"/>
      <c r="M39" s="18"/>
      <c r="N39" s="19"/>
    </row>
    <row r="40" spans="1:16" ht="25.5" customHeight="1" x14ac:dyDescent="0.25">
      <c r="A40" s="229" t="s">
        <v>25</v>
      </c>
      <c r="B40" s="229"/>
      <c r="C40" s="229"/>
      <c r="D40" s="229"/>
      <c r="E40" s="230"/>
      <c r="F40" s="26" t="s">
        <v>17</v>
      </c>
      <c r="G40" s="23"/>
      <c r="H40" s="23"/>
      <c r="J40" s="10" t="s">
        <v>15</v>
      </c>
      <c r="K40" s="10" t="s">
        <v>16</v>
      </c>
      <c r="L40" s="23"/>
      <c r="M40" s="23"/>
      <c r="N40" s="23"/>
    </row>
    <row r="41" spans="1:16" x14ac:dyDescent="0.25">
      <c r="A41" s="229"/>
      <c r="B41" s="229"/>
      <c r="C41" s="229"/>
      <c r="D41" s="229"/>
      <c r="E41" s="230"/>
      <c r="F41" s="16" t="str">
        <f>F33</f>
        <v/>
      </c>
      <c r="G41" s="24"/>
      <c r="H41" s="25"/>
      <c r="J41" s="30"/>
      <c r="K41" s="31" t="str">
        <f>IF(F41&lt;&gt;"",ROUND(F41*J41,2),"")</f>
        <v/>
      </c>
      <c r="L41" s="38"/>
      <c r="M41" s="249" t="s">
        <v>16</v>
      </c>
      <c r="N41" s="250"/>
      <c r="O41" s="147" t="str">
        <f>K41</f>
        <v/>
      </c>
    </row>
    <row r="42" spans="1:16" ht="5.25" customHeight="1" x14ac:dyDescent="0.25">
      <c r="A42" s="3"/>
      <c r="B42" s="3"/>
      <c r="C42" s="3"/>
      <c r="D42" s="3"/>
      <c r="E42"/>
      <c r="F42"/>
      <c r="G42"/>
      <c r="H42"/>
      <c r="L42" s="46"/>
      <c r="M42" s="46"/>
      <c r="N42" s="46"/>
    </row>
    <row r="43" spans="1:16" x14ac:dyDescent="0.25">
      <c r="B43" s="3"/>
      <c r="C43" s="3"/>
      <c r="D43" s="3"/>
      <c r="E43"/>
      <c r="F43"/>
      <c r="G43"/>
      <c r="H43"/>
      <c r="J43" s="136" t="s">
        <v>108</v>
      </c>
      <c r="K43" s="31" t="str">
        <f>IF(K33&lt;&gt;"",IF(K41&lt;&gt;0,K33+K41,""),"")</f>
        <v/>
      </c>
      <c r="L43" s="38"/>
      <c r="M43" s="46"/>
      <c r="N43" s="38"/>
      <c r="O43" s="128"/>
    </row>
    <row r="44" spans="1:16" ht="8.25" customHeight="1" x14ac:dyDescent="0.25">
      <c r="B44" s="3"/>
      <c r="C44" s="3"/>
      <c r="D44" s="3"/>
      <c r="E44"/>
      <c r="F44"/>
      <c r="G44"/>
      <c r="H44"/>
      <c r="J44" s="28"/>
      <c r="K44" s="38"/>
      <c r="L44" s="38"/>
      <c r="M44" s="46"/>
      <c r="N44" s="38"/>
    </row>
    <row r="45" spans="1:16" s="47" customFormat="1" ht="21.75" customHeight="1" x14ac:dyDescent="0.3">
      <c r="A45" s="244" t="s">
        <v>93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3" t="str">
        <f>(IF(ISNUMBER(N33),N33+K36+K41,"0,00"))</f>
        <v>0,00</v>
      </c>
      <c r="O45" s="243"/>
    </row>
    <row r="46" spans="1:16" ht="19.5" customHeight="1" x14ac:dyDescent="0.25">
      <c r="A46" s="245" t="s">
        <v>97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7"/>
      <c r="N46" s="243" t="str">
        <f>(IF(ISNUMBER(O33),O33+O36+O41,"0,00"))</f>
        <v>0,00</v>
      </c>
      <c r="O46" s="243"/>
    </row>
    <row r="47" spans="1:16" ht="15.75" customHeight="1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</row>
    <row r="48" spans="1:16" x14ac:dyDescent="0.25">
      <c r="A48" s="137" t="s">
        <v>109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4" x14ac:dyDescent="0.25">
      <c r="A49" s="115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240"/>
      <c r="M49" s="240"/>
      <c r="N49" s="1"/>
    </row>
    <row r="50" spans="1:14" x14ac:dyDescent="0.25">
      <c r="A50" s="3"/>
    </row>
    <row r="51" spans="1:14" x14ac:dyDescent="0.25">
      <c r="A51" s="3"/>
    </row>
    <row r="52" spans="1:14" x14ac:dyDescent="0.25">
      <c r="A52" s="3"/>
    </row>
    <row r="54" spans="1:14" x14ac:dyDescent="0.25">
      <c r="A54" s="3"/>
    </row>
    <row r="55" spans="1:14" x14ac:dyDescent="0.25">
      <c r="A55" s="3"/>
    </row>
    <row r="56" spans="1:14" x14ac:dyDescent="0.25">
      <c r="A56" s="3"/>
    </row>
  </sheetData>
  <sheetProtection algorithmName="SHA-512" hashValue="n5jeBQm2WZ27oYriPcZWy2jxz4nCis+lcVhETXfpgy6vICRxxSP8dLqA03qeMQU6txlhCH7xm5w8cuXvaw50vw==" saltValue="Q4wckYmKuYhYaplhIm79Fg==" spinCount="100000" sheet="1" selectLockedCells="1"/>
  <mergeCells count="34">
    <mergeCell ref="L49:M49"/>
    <mergeCell ref="A40:E41"/>
    <mergeCell ref="M41:N41"/>
    <mergeCell ref="A45:M45"/>
    <mergeCell ref="N45:O45"/>
    <mergeCell ref="A46:M46"/>
    <mergeCell ref="N46:O46"/>
    <mergeCell ref="M19:M20"/>
    <mergeCell ref="N19:N20"/>
    <mergeCell ref="O19:P19"/>
    <mergeCell ref="A35:E36"/>
    <mergeCell ref="M36:N36"/>
    <mergeCell ref="F19:F20"/>
    <mergeCell ref="G19:G20"/>
    <mergeCell ref="H19:J19"/>
    <mergeCell ref="K19:K20"/>
    <mergeCell ref="L19:L20"/>
    <mergeCell ref="E9:F9"/>
    <mergeCell ref="J9:K9"/>
    <mergeCell ref="E5:H5"/>
    <mergeCell ref="I5:J5"/>
    <mergeCell ref="K5:N5"/>
    <mergeCell ref="E11:N11"/>
    <mergeCell ref="A12:C13"/>
    <mergeCell ref="F13:H13"/>
    <mergeCell ref="J13:M13"/>
    <mergeCell ref="O11:P14"/>
    <mergeCell ref="A15:I15"/>
    <mergeCell ref="A16:I16"/>
    <mergeCell ref="A19:A20"/>
    <mergeCell ref="B19:B20"/>
    <mergeCell ref="C19:C20"/>
    <mergeCell ref="D19:D20"/>
    <mergeCell ref="E19:E20"/>
  </mergeCells>
  <conditionalFormatting sqref="N13">
    <cfRule type="cellIs" dxfId="55" priority="2" operator="lessThan">
      <formula>0.8</formula>
    </cfRule>
  </conditionalFormatting>
  <conditionalFormatting sqref="O11:P14">
    <cfRule type="containsText" dxfId="54" priority="1" operator="containsText" text="Die gewährte monatliche Ausbildungsvergütung liegt unter 80 Prozent der vergleichbaren Ausbildungsvergütung nach dem TVAöD-Pflege. Eine Erstattung durch das Land ist ausgeschlossen. ">
      <formula>NOT(ISERROR(SEARCH("Die gewährte monatliche Ausbildungsvergütung liegt unter 80 Prozent der vergleichbaren Ausbildungsvergütung nach dem TVAöD-Pflege. Eine Erstattung durch das Land ist ausgeschlossen. ",O11)))</formula>
    </cfRule>
  </conditionalFormatting>
  <dataValidations count="2">
    <dataValidation type="list" allowBlank="1" showInputMessage="1" showErrorMessage="1" sqref="F7">
      <formula1>$W$8:$W$9</formula1>
    </dataValidation>
    <dataValidation type="list" allowBlank="1" showInputMessage="1" showErrorMessage="1" sqref="K7">
      <formula1>$W$5:$W$6</formula1>
    </dataValidation>
  </dataValidations>
  <pageMargins left="0.7" right="0.7" top="0.78740157499999996" bottom="0.78740157499999996" header="0.3" footer="0.3"/>
  <pageSetup paperSize="9" scale="60" orientation="landscape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showGridLines="0" topLeftCell="A3" workbookViewId="0">
      <selection activeCell="K15" sqref="K15"/>
    </sheetView>
  </sheetViews>
  <sheetFormatPr baseColWidth="10" defaultColWidth="11.42578125" defaultRowHeight="15" x14ac:dyDescent="0.25"/>
  <cols>
    <col min="1" max="1" width="9.28515625" style="2" customWidth="1"/>
    <col min="2" max="2" width="7.85546875" style="2" customWidth="1"/>
    <col min="3" max="3" width="10.42578125" style="2" customWidth="1"/>
    <col min="4" max="4" width="12.140625" style="2" customWidth="1"/>
    <col min="5" max="5" width="6.85546875" style="2" customWidth="1"/>
    <col min="6" max="6" width="10.5703125" style="2" customWidth="1"/>
    <col min="7" max="8" width="11.7109375" style="2" customWidth="1"/>
    <col min="9" max="9" width="10.5703125" style="2" customWidth="1"/>
    <col min="10" max="10" width="10.42578125" style="2" customWidth="1"/>
    <col min="11" max="11" width="10.85546875" style="2" customWidth="1"/>
    <col min="12" max="13" width="11.7109375" style="2" customWidth="1"/>
    <col min="14" max="14" width="11" style="2" customWidth="1"/>
    <col min="15" max="15" width="13.5703125" style="2" customWidth="1"/>
    <col min="16" max="16" width="21" style="2" customWidth="1"/>
    <col min="17" max="17" width="11.42578125" style="2"/>
    <col min="18" max="23" width="11.42578125" style="2" hidden="1" customWidth="1"/>
    <col min="24" max="16384" width="11.42578125" style="2"/>
  </cols>
  <sheetData>
    <row r="1" spans="1:23" ht="15.75" x14ac:dyDescent="0.25">
      <c r="A1" s="116" t="s">
        <v>100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23" ht="18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3" ht="15.75" customHeight="1" x14ac:dyDescent="0.25">
      <c r="A3" s="6" t="s">
        <v>26</v>
      </c>
      <c r="B3" s="13"/>
      <c r="C3" s="13"/>
      <c r="D3" s="13"/>
      <c r="E3" s="170">
        <f>'Abrechnung Zusammenfassung'!F7</f>
        <v>0</v>
      </c>
      <c r="F3" s="168"/>
      <c r="G3" s="168"/>
      <c r="H3" s="168"/>
      <c r="I3" s="168"/>
      <c r="J3" s="168"/>
      <c r="K3" s="168"/>
      <c r="L3" s="168"/>
      <c r="M3" s="168"/>
      <c r="N3" s="169"/>
    </row>
    <row r="4" spans="1:23" s="36" customFormat="1" ht="8.25" customHeight="1" x14ac:dyDescent="0.25">
      <c r="A4" s="32"/>
      <c r="B4" s="33"/>
      <c r="C4" s="33"/>
      <c r="D4" s="33"/>
      <c r="E4" s="34"/>
      <c r="F4" s="34"/>
      <c r="G4" s="34"/>
      <c r="H4" s="34"/>
      <c r="I4" s="34"/>
      <c r="J4" s="34"/>
      <c r="K4" s="35"/>
      <c r="L4" s="35"/>
      <c r="M4" s="35"/>
      <c r="N4" s="35"/>
    </row>
    <row r="5" spans="1:23" ht="15.75" customHeight="1" x14ac:dyDescent="0.25">
      <c r="A5" s="6" t="s">
        <v>54</v>
      </c>
      <c r="B5" s="13"/>
      <c r="C5" s="13"/>
      <c r="D5" s="13"/>
      <c r="E5" s="231"/>
      <c r="F5" s="231"/>
      <c r="G5" s="231"/>
      <c r="H5" s="231"/>
      <c r="I5" s="232" t="s">
        <v>53</v>
      </c>
      <c r="J5" s="233"/>
      <c r="K5" s="226"/>
      <c r="L5" s="226"/>
      <c r="M5" s="226"/>
      <c r="N5" s="226"/>
      <c r="W5" s="2" t="s">
        <v>3</v>
      </c>
    </row>
    <row r="6" spans="1:23" ht="7.5" customHeight="1" x14ac:dyDescent="0.25">
      <c r="A6" s="7"/>
      <c r="B6" s="8"/>
      <c r="C6" s="13"/>
      <c r="D6" s="13"/>
      <c r="E6" s="14"/>
      <c r="F6" s="14"/>
      <c r="G6" s="14"/>
      <c r="H6" s="14"/>
      <c r="I6" s="12"/>
      <c r="J6" s="12"/>
      <c r="K6" s="12"/>
      <c r="L6" s="12"/>
      <c r="M6" s="12"/>
      <c r="N6" s="12"/>
      <c r="W6" s="2" t="s">
        <v>4</v>
      </c>
    </row>
    <row r="7" spans="1:23" ht="15.75" customHeight="1" x14ac:dyDescent="0.25">
      <c r="A7" s="7" t="s">
        <v>20</v>
      </c>
      <c r="B7" s="8"/>
      <c r="E7" s="117" t="s">
        <v>116</v>
      </c>
      <c r="F7" s="67"/>
      <c r="G7" s="2" t="s">
        <v>115</v>
      </c>
      <c r="H7" s="68"/>
      <c r="J7" s="145" t="s">
        <v>117</v>
      </c>
      <c r="K7" s="67"/>
      <c r="L7" s="2" t="s">
        <v>115</v>
      </c>
      <c r="M7" s="68"/>
    </row>
    <row r="8" spans="1:23" ht="7.5" customHeight="1" x14ac:dyDescent="0.25">
      <c r="A8" s="7"/>
      <c r="B8" s="8"/>
      <c r="E8" s="4"/>
      <c r="F8" s="39"/>
      <c r="G8" s="39"/>
      <c r="H8" s="4"/>
      <c r="I8" s="4"/>
      <c r="J8" s="12"/>
      <c r="K8" s="12"/>
      <c r="L8" s="12"/>
      <c r="M8" s="12"/>
      <c r="N8" s="12"/>
      <c r="W8" s="2" t="s">
        <v>4</v>
      </c>
    </row>
    <row r="9" spans="1:23" ht="16.5" customHeight="1" x14ac:dyDescent="0.25">
      <c r="A9" s="7" t="s">
        <v>21</v>
      </c>
      <c r="B9" s="8"/>
      <c r="C9" s="91" t="s">
        <v>68</v>
      </c>
      <c r="E9" s="238" t="s">
        <v>22</v>
      </c>
      <c r="F9" s="239"/>
      <c r="G9" s="67"/>
      <c r="J9" s="236" t="s">
        <v>19</v>
      </c>
      <c r="K9" s="237"/>
      <c r="L9" s="67"/>
      <c r="M9" s="37"/>
      <c r="N9" s="12"/>
      <c r="O9" s="133"/>
      <c r="P9" s="133"/>
      <c r="W9" s="2" t="s">
        <v>5</v>
      </c>
    </row>
    <row r="10" spans="1:23" ht="7.5" customHeight="1" x14ac:dyDescent="0.25">
      <c r="A10" s="7"/>
      <c r="B10" s="8"/>
      <c r="C10" s="13"/>
      <c r="D10" s="13"/>
      <c r="E10" s="4"/>
      <c r="F10" s="4"/>
      <c r="G10" s="4"/>
      <c r="H10" s="12"/>
      <c r="I10" s="12"/>
      <c r="J10" s="12"/>
      <c r="K10" s="12"/>
      <c r="L10" s="12"/>
      <c r="M10" s="12"/>
      <c r="N10" s="12"/>
      <c r="O10" s="133"/>
      <c r="P10" s="133"/>
    </row>
    <row r="11" spans="1:23" ht="15.75" customHeight="1" x14ac:dyDescent="0.25">
      <c r="A11" s="7" t="s">
        <v>73</v>
      </c>
      <c r="B11" s="13"/>
      <c r="C11" s="13"/>
      <c r="D11" s="13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07" t="str">
        <f>IF(N13&lt;80%,V16,IF(AND(N13&gt;80%,N13&lt;89.995%),V17,""))</f>
        <v/>
      </c>
      <c r="P11" s="207"/>
    </row>
    <row r="12" spans="1:23" ht="20.25" customHeight="1" x14ac:dyDescent="0.25">
      <c r="A12" s="234" t="s">
        <v>72</v>
      </c>
      <c r="B12" s="234"/>
      <c r="C12" s="234"/>
      <c r="D12" s="13"/>
      <c r="E12" s="95"/>
      <c r="F12" s="95"/>
      <c r="G12" s="95"/>
      <c r="H12" s="96"/>
      <c r="I12" s="96"/>
      <c r="J12" s="96"/>
      <c r="K12" s="97"/>
      <c r="L12" s="97"/>
      <c r="M12" s="97"/>
      <c r="N12" s="12"/>
      <c r="O12" s="207"/>
      <c r="P12" s="207"/>
      <c r="V12" s="129"/>
    </row>
    <row r="13" spans="1:23" ht="29.25" customHeight="1" x14ac:dyDescent="0.25">
      <c r="A13" s="235"/>
      <c r="B13" s="235"/>
      <c r="C13" s="235"/>
      <c r="D13" s="101"/>
      <c r="E13" s="99"/>
      <c r="F13" s="218" t="s">
        <v>71</v>
      </c>
      <c r="G13" s="218"/>
      <c r="H13" s="218"/>
      <c r="I13" s="100" t="str">
        <f>IF((D13=""),"",(IF($L$9="",1490.69,1552.07)))</f>
        <v/>
      </c>
      <c r="J13" s="219" t="s">
        <v>75</v>
      </c>
      <c r="K13" s="219"/>
      <c r="L13" s="219"/>
      <c r="M13" s="220"/>
      <c r="N13" s="102" t="str">
        <f>IF(ISNUMBER(D13),D13/I13,"0,00%")</f>
        <v>0,00%</v>
      </c>
      <c r="O13" s="207"/>
      <c r="P13" s="207"/>
    </row>
    <row r="14" spans="1:23" ht="10.5" customHeight="1" x14ac:dyDescent="0.25">
      <c r="A14" s="142"/>
      <c r="B14" s="142"/>
      <c r="C14" s="142"/>
      <c r="D14" s="251"/>
      <c r="E14" s="99"/>
      <c r="F14" s="143"/>
      <c r="G14" s="143"/>
      <c r="H14" s="143"/>
      <c r="I14" s="106"/>
      <c r="J14" s="144"/>
      <c r="K14" s="144"/>
      <c r="L14" s="144"/>
      <c r="M14" s="144"/>
      <c r="N14" s="108"/>
      <c r="O14" s="207"/>
      <c r="P14" s="207"/>
    </row>
    <row r="15" spans="1:23" ht="21.75" customHeight="1" x14ac:dyDescent="0.25">
      <c r="A15" s="221" t="s">
        <v>106</v>
      </c>
      <c r="B15" s="221"/>
      <c r="C15" s="221"/>
      <c r="D15" s="221"/>
      <c r="E15" s="221"/>
      <c r="F15" s="221"/>
      <c r="G15" s="221"/>
      <c r="H15" s="221"/>
      <c r="I15" s="222"/>
      <c r="J15" s="111" t="s">
        <v>76</v>
      </c>
      <c r="K15" s="146"/>
      <c r="L15" s="113" t="s">
        <v>77</v>
      </c>
      <c r="M15" s="146"/>
      <c r="O15" s="140"/>
      <c r="P15" s="140"/>
    </row>
    <row r="16" spans="1:23" ht="24.75" customHeight="1" x14ac:dyDescent="0.25">
      <c r="A16" s="223" t="s">
        <v>122</v>
      </c>
      <c r="B16" s="224"/>
      <c r="C16" s="224"/>
      <c r="D16" s="224"/>
      <c r="E16" s="224"/>
      <c r="F16" s="224"/>
      <c r="G16" s="224"/>
      <c r="H16" s="224"/>
      <c r="I16" s="225"/>
      <c r="J16" s="111" t="s">
        <v>76</v>
      </c>
      <c r="K16" s="146"/>
      <c r="L16" s="113" t="s">
        <v>77</v>
      </c>
      <c r="M16" s="146"/>
      <c r="O16" s="126" t="s">
        <v>79</v>
      </c>
      <c r="P16" s="146"/>
      <c r="V16" s="139" t="s">
        <v>104</v>
      </c>
    </row>
    <row r="17" spans="1:22" ht="13.5" customHeight="1" x14ac:dyDescent="0.25">
      <c r="A17" s="123"/>
      <c r="B17" s="110"/>
      <c r="C17" s="110"/>
      <c r="D17" s="110"/>
      <c r="E17" s="110"/>
      <c r="F17" s="110"/>
      <c r="G17" s="110"/>
      <c r="H17" s="110"/>
      <c r="I17" s="110"/>
      <c r="J17" s="124"/>
      <c r="K17" s="144"/>
      <c r="L17" s="108"/>
      <c r="V17" s="134" t="s">
        <v>119</v>
      </c>
    </row>
    <row r="18" spans="1:22" ht="9" customHeight="1" x14ac:dyDescent="0.25">
      <c r="C18" s="115"/>
      <c r="D18" s="121"/>
      <c r="E18" s="122"/>
      <c r="F18" s="122"/>
      <c r="G18" s="122"/>
      <c r="H18" s="121"/>
      <c r="I18" s="121"/>
      <c r="J18" s="121"/>
      <c r="K18" s="122"/>
      <c r="L18" s="144"/>
      <c r="M18" s="144"/>
      <c r="N18" s="108"/>
    </row>
    <row r="19" spans="1:22" ht="27" customHeight="1" x14ac:dyDescent="0.25">
      <c r="A19" s="208" t="s">
        <v>0</v>
      </c>
      <c r="B19" s="208" t="s">
        <v>2</v>
      </c>
      <c r="C19" s="208" t="s">
        <v>81</v>
      </c>
      <c r="D19" s="208" t="s">
        <v>82</v>
      </c>
      <c r="E19" s="209" t="s">
        <v>83</v>
      </c>
      <c r="F19" s="212" t="s">
        <v>102</v>
      </c>
      <c r="G19" s="209" t="s">
        <v>84</v>
      </c>
      <c r="H19" s="215" t="s">
        <v>1</v>
      </c>
      <c r="I19" s="216"/>
      <c r="J19" s="217"/>
      <c r="K19" s="241" t="s">
        <v>23</v>
      </c>
      <c r="L19" s="209" t="s">
        <v>88</v>
      </c>
      <c r="M19" s="209" t="s">
        <v>89</v>
      </c>
      <c r="N19" s="212" t="s">
        <v>90</v>
      </c>
      <c r="O19" s="248" t="s">
        <v>114</v>
      </c>
      <c r="P19" s="248"/>
    </row>
    <row r="20" spans="1:22" ht="60" customHeight="1" x14ac:dyDescent="0.25">
      <c r="A20" s="208" t="s">
        <v>0</v>
      </c>
      <c r="B20" s="208"/>
      <c r="C20" s="208"/>
      <c r="D20" s="208"/>
      <c r="E20" s="210"/>
      <c r="F20" s="213"/>
      <c r="G20" s="210"/>
      <c r="H20" s="44" t="s">
        <v>85</v>
      </c>
      <c r="I20" s="5" t="s">
        <v>86</v>
      </c>
      <c r="J20" s="11" t="s">
        <v>87</v>
      </c>
      <c r="K20" s="242"/>
      <c r="L20" s="211"/>
      <c r="M20" s="211"/>
      <c r="N20" s="214"/>
      <c r="O20" s="104" t="s">
        <v>91</v>
      </c>
      <c r="P20" s="135" t="s">
        <v>107</v>
      </c>
    </row>
    <row r="21" spans="1:22" ht="16.5" customHeight="1" x14ac:dyDescent="0.25">
      <c r="A21" s="65"/>
      <c r="B21" s="150"/>
      <c r="C21" s="66"/>
      <c r="D21" s="66"/>
      <c r="E21" s="41"/>
      <c r="F21" s="42" t="str">
        <f t="shared" ref="F21:F32" si="0">IF(C21="","",C21+D21+E21)</f>
        <v/>
      </c>
      <c r="G21" s="41"/>
      <c r="H21" s="43"/>
      <c r="I21" s="43"/>
      <c r="J21" s="43"/>
      <c r="K21" s="40" t="str">
        <f>IF(F21="","",(F21+H21+I21+J21))</f>
        <v/>
      </c>
      <c r="L21" s="43"/>
      <c r="M21" s="43"/>
      <c r="N21" s="42" t="str">
        <f t="shared" ref="N21:N32" si="1">IF(K21="","",K21-L21-M21)</f>
        <v/>
      </c>
      <c r="O21" s="147"/>
      <c r="P21" s="148"/>
    </row>
    <row r="22" spans="1:22" ht="16.5" customHeight="1" x14ac:dyDescent="0.25">
      <c r="A22" s="65"/>
      <c r="B22" s="150"/>
      <c r="C22" s="66"/>
      <c r="D22" s="66"/>
      <c r="E22" s="41"/>
      <c r="F22" s="42" t="str">
        <f t="shared" si="0"/>
        <v/>
      </c>
      <c r="G22" s="41"/>
      <c r="H22" s="43"/>
      <c r="I22" s="43"/>
      <c r="J22" s="43"/>
      <c r="K22" s="40" t="str">
        <f t="shared" ref="K22:K32" si="2">IF(F22="","",(F22+H22+I22+J22))</f>
        <v/>
      </c>
      <c r="L22" s="43"/>
      <c r="M22" s="43"/>
      <c r="N22" s="42" t="str">
        <f t="shared" si="1"/>
        <v/>
      </c>
      <c r="O22" s="147"/>
      <c r="P22" s="148"/>
      <c r="T22" s="2">
        <f>COUNTA(C21:C25)</f>
        <v>0</v>
      </c>
    </row>
    <row r="23" spans="1:22" ht="16.5" customHeight="1" x14ac:dyDescent="0.25">
      <c r="A23" s="65"/>
      <c r="B23" s="150"/>
      <c r="C23" s="66"/>
      <c r="D23" s="66"/>
      <c r="E23" s="41"/>
      <c r="F23" s="42" t="str">
        <f t="shared" si="0"/>
        <v/>
      </c>
      <c r="G23" s="41"/>
      <c r="H23" s="43"/>
      <c r="I23" s="43"/>
      <c r="J23" s="43"/>
      <c r="K23" s="40" t="str">
        <f t="shared" si="2"/>
        <v/>
      </c>
      <c r="L23" s="43"/>
      <c r="M23" s="43"/>
      <c r="N23" s="42" t="str">
        <f t="shared" si="1"/>
        <v/>
      </c>
      <c r="O23" s="147"/>
      <c r="P23" s="148"/>
    </row>
    <row r="24" spans="1:22" ht="16.5" customHeight="1" x14ac:dyDescent="0.25">
      <c r="A24" s="65"/>
      <c r="B24" s="150"/>
      <c r="C24" s="66"/>
      <c r="D24" s="66"/>
      <c r="E24" s="41"/>
      <c r="F24" s="42" t="str">
        <f t="shared" si="0"/>
        <v/>
      </c>
      <c r="G24" s="41"/>
      <c r="H24" s="43"/>
      <c r="I24" s="43"/>
      <c r="J24" s="43"/>
      <c r="K24" s="40" t="str">
        <f t="shared" si="2"/>
        <v/>
      </c>
      <c r="L24" s="43"/>
      <c r="M24" s="43"/>
      <c r="N24" s="42" t="str">
        <f t="shared" si="1"/>
        <v/>
      </c>
      <c r="O24" s="147"/>
      <c r="P24" s="148"/>
    </row>
    <row r="25" spans="1:22" ht="16.5" customHeight="1" x14ac:dyDescent="0.25">
      <c r="A25" s="65"/>
      <c r="B25" s="150"/>
      <c r="C25" s="66"/>
      <c r="D25" s="66"/>
      <c r="E25" s="41"/>
      <c r="F25" s="42" t="str">
        <f t="shared" si="0"/>
        <v/>
      </c>
      <c r="G25" s="41"/>
      <c r="H25" s="43"/>
      <c r="I25" s="43"/>
      <c r="J25" s="43"/>
      <c r="K25" s="40" t="str">
        <f t="shared" si="2"/>
        <v/>
      </c>
      <c r="L25" s="43"/>
      <c r="M25" s="43"/>
      <c r="N25" s="42" t="str">
        <f t="shared" si="1"/>
        <v/>
      </c>
      <c r="O25" s="147"/>
      <c r="P25" s="148"/>
    </row>
    <row r="26" spans="1:22" ht="16.5" customHeight="1" x14ac:dyDescent="0.25">
      <c r="A26" s="65"/>
      <c r="B26" s="150"/>
      <c r="C26" s="66"/>
      <c r="D26" s="66"/>
      <c r="E26" s="41"/>
      <c r="F26" s="42" t="str">
        <f t="shared" si="0"/>
        <v/>
      </c>
      <c r="G26" s="41"/>
      <c r="H26" s="43"/>
      <c r="I26" s="43"/>
      <c r="J26" s="43"/>
      <c r="K26" s="40" t="str">
        <f t="shared" si="2"/>
        <v/>
      </c>
      <c r="L26" s="43"/>
      <c r="M26" s="43"/>
      <c r="N26" s="42" t="str">
        <f t="shared" si="1"/>
        <v/>
      </c>
      <c r="O26" s="147"/>
      <c r="P26" s="148"/>
    </row>
    <row r="27" spans="1:22" ht="16.5" customHeight="1" x14ac:dyDescent="0.25">
      <c r="A27" s="65"/>
      <c r="B27" s="150"/>
      <c r="C27" s="66"/>
      <c r="D27" s="66"/>
      <c r="E27" s="41"/>
      <c r="F27" s="42" t="str">
        <f t="shared" si="0"/>
        <v/>
      </c>
      <c r="G27" s="41"/>
      <c r="H27" s="43"/>
      <c r="I27" s="43"/>
      <c r="J27" s="43"/>
      <c r="K27" s="40" t="str">
        <f t="shared" si="2"/>
        <v/>
      </c>
      <c r="L27" s="43"/>
      <c r="M27" s="43"/>
      <c r="N27" s="42" t="str">
        <f t="shared" si="1"/>
        <v/>
      </c>
      <c r="O27" s="147"/>
      <c r="P27" s="148"/>
    </row>
    <row r="28" spans="1:22" ht="16.5" customHeight="1" x14ac:dyDescent="0.25">
      <c r="A28" s="65"/>
      <c r="B28" s="150"/>
      <c r="C28" s="66"/>
      <c r="D28" s="66"/>
      <c r="E28" s="41"/>
      <c r="F28" s="42" t="str">
        <f t="shared" si="0"/>
        <v/>
      </c>
      <c r="G28" s="41"/>
      <c r="H28" s="43"/>
      <c r="I28" s="43"/>
      <c r="J28" s="43"/>
      <c r="K28" s="40" t="str">
        <f t="shared" si="2"/>
        <v/>
      </c>
      <c r="L28" s="43"/>
      <c r="M28" s="43"/>
      <c r="N28" s="42" t="str">
        <f t="shared" si="1"/>
        <v/>
      </c>
      <c r="O28" s="147"/>
      <c r="P28" s="148"/>
    </row>
    <row r="29" spans="1:22" ht="16.5" customHeight="1" x14ac:dyDescent="0.25">
      <c r="A29" s="65"/>
      <c r="B29" s="150"/>
      <c r="C29" s="66"/>
      <c r="D29" s="66"/>
      <c r="E29" s="41"/>
      <c r="F29" s="42" t="str">
        <f t="shared" si="0"/>
        <v/>
      </c>
      <c r="G29" s="41"/>
      <c r="H29" s="43"/>
      <c r="I29" s="43"/>
      <c r="J29" s="43"/>
      <c r="K29" s="40" t="str">
        <f t="shared" si="2"/>
        <v/>
      </c>
      <c r="L29" s="43"/>
      <c r="M29" s="43"/>
      <c r="N29" s="42" t="str">
        <f t="shared" si="1"/>
        <v/>
      </c>
      <c r="O29" s="147"/>
      <c r="P29" s="148"/>
    </row>
    <row r="30" spans="1:22" ht="16.5" customHeight="1" x14ac:dyDescent="0.25">
      <c r="A30" s="65"/>
      <c r="B30" s="150"/>
      <c r="C30" s="66"/>
      <c r="D30" s="66"/>
      <c r="E30" s="41"/>
      <c r="F30" s="42" t="str">
        <f t="shared" si="0"/>
        <v/>
      </c>
      <c r="G30" s="41"/>
      <c r="H30" s="43"/>
      <c r="I30" s="43"/>
      <c r="J30" s="43"/>
      <c r="K30" s="40" t="str">
        <f t="shared" si="2"/>
        <v/>
      </c>
      <c r="L30" s="43"/>
      <c r="M30" s="43"/>
      <c r="N30" s="42" t="str">
        <f t="shared" si="1"/>
        <v/>
      </c>
      <c r="O30" s="147"/>
      <c r="P30" s="148"/>
    </row>
    <row r="31" spans="1:22" s="1" customFormat="1" ht="16.5" customHeight="1" x14ac:dyDescent="0.25">
      <c r="A31" s="65"/>
      <c r="B31" s="150"/>
      <c r="C31" s="66"/>
      <c r="D31" s="66"/>
      <c r="E31" s="41"/>
      <c r="F31" s="42" t="str">
        <f t="shared" si="0"/>
        <v/>
      </c>
      <c r="G31" s="41"/>
      <c r="H31" s="43"/>
      <c r="I31" s="43"/>
      <c r="J31" s="43"/>
      <c r="K31" s="40" t="str">
        <f t="shared" si="2"/>
        <v/>
      </c>
      <c r="L31" s="43"/>
      <c r="M31" s="43"/>
      <c r="N31" s="42" t="str">
        <f t="shared" si="1"/>
        <v/>
      </c>
      <c r="O31" s="147"/>
      <c r="P31" s="148"/>
    </row>
    <row r="32" spans="1:22" ht="16.5" customHeight="1" x14ac:dyDescent="0.25">
      <c r="A32" s="65"/>
      <c r="B32" s="150"/>
      <c r="C32" s="66"/>
      <c r="D32" s="66"/>
      <c r="E32" s="41"/>
      <c r="F32" s="42" t="str">
        <f t="shared" si="0"/>
        <v/>
      </c>
      <c r="G32" s="41"/>
      <c r="H32" s="43"/>
      <c r="I32" s="43"/>
      <c r="J32" s="43"/>
      <c r="K32" s="40" t="str">
        <f t="shared" si="2"/>
        <v/>
      </c>
      <c r="L32" s="43"/>
      <c r="M32" s="43"/>
      <c r="N32" s="42" t="str">
        <f t="shared" si="1"/>
        <v/>
      </c>
      <c r="O32" s="149"/>
      <c r="P32" s="148"/>
    </row>
    <row r="33" spans="1:16" ht="16.5" customHeight="1" x14ac:dyDescent="0.25">
      <c r="A33" s="40" t="str">
        <f t="shared" ref="A33:E33" si="3">IF(SUM(A21:A32)=0,"",SUM(A21:A32))</f>
        <v/>
      </c>
      <c r="B33" s="40"/>
      <c r="C33" s="40" t="str">
        <f t="shared" si="3"/>
        <v/>
      </c>
      <c r="D33" s="40">
        <f>SUM(D21:D32)</f>
        <v>0</v>
      </c>
      <c r="E33" s="40" t="str">
        <f t="shared" si="3"/>
        <v/>
      </c>
      <c r="F33" s="40" t="str">
        <f>IF(SUM(F21:F32)=0,"",SUM(F21:F32))</f>
        <v/>
      </c>
      <c r="G33" s="40" t="str">
        <f>IF(SUM(G21:G32)=0,"",SUM(G21:G32))</f>
        <v/>
      </c>
      <c r="H33" s="40" t="str">
        <f t="shared" ref="H33:N33" si="4">IF(SUM(H21:H32)=0,"",SUM(H21:H32))</f>
        <v/>
      </c>
      <c r="I33" s="40" t="str">
        <f t="shared" si="4"/>
        <v/>
      </c>
      <c r="J33" s="40" t="str">
        <f t="shared" si="4"/>
        <v/>
      </c>
      <c r="K33" s="40" t="str">
        <f t="shared" si="4"/>
        <v/>
      </c>
      <c r="L33" s="40" t="str">
        <f t="shared" si="4"/>
        <v/>
      </c>
      <c r="M33" s="40" t="str">
        <f t="shared" si="4"/>
        <v/>
      </c>
      <c r="N33" s="42" t="str">
        <f t="shared" si="4"/>
        <v/>
      </c>
      <c r="O33" s="149" t="str">
        <f>IF(SUM(O21:O32)=0,"",SUM(O21:O32))</f>
        <v/>
      </c>
      <c r="P33" s="148"/>
    </row>
    <row r="34" spans="1:16" ht="16.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5"/>
      <c r="O34" s="9"/>
    </row>
    <row r="35" spans="1:16" ht="25.5" customHeight="1" x14ac:dyDescent="0.25">
      <c r="A35" s="227" t="s">
        <v>78</v>
      </c>
      <c r="B35" s="227"/>
      <c r="C35" s="227"/>
      <c r="D35" s="227"/>
      <c r="E35" s="228"/>
      <c r="F35" s="10" t="s">
        <v>24</v>
      </c>
      <c r="H35" s="10" t="s">
        <v>6</v>
      </c>
      <c r="I35" s="10" t="s">
        <v>9</v>
      </c>
      <c r="J35" s="10" t="s">
        <v>7</v>
      </c>
      <c r="K35" s="10" t="s">
        <v>8</v>
      </c>
      <c r="L35" s="23"/>
      <c r="M35" s="23"/>
      <c r="N35" s="23"/>
    </row>
    <row r="36" spans="1:16" ht="16.5" customHeight="1" x14ac:dyDescent="0.25">
      <c r="A36" s="227"/>
      <c r="B36" s="227"/>
      <c r="C36" s="227"/>
      <c r="D36" s="227"/>
      <c r="E36" s="228"/>
      <c r="F36" s="16" t="str">
        <f>F33</f>
        <v/>
      </c>
      <c r="H36" s="29"/>
      <c r="I36" s="29"/>
      <c r="J36" s="30"/>
      <c r="K36" s="31" t="str">
        <f>IF(OR(F36="",F36=0),"",ROUND(F36*(H36*I36+J36)/1000,2))</f>
        <v/>
      </c>
      <c r="L36" s="38"/>
      <c r="M36" s="249" t="s">
        <v>8</v>
      </c>
      <c r="N36" s="250"/>
      <c r="O36" s="147" t="str">
        <f>K36</f>
        <v/>
      </c>
    </row>
    <row r="37" spans="1:16" ht="5.25" customHeight="1" x14ac:dyDescent="0.25">
      <c r="A37" s="3"/>
      <c r="B37" s="3"/>
      <c r="C37" s="3"/>
      <c r="D37" s="3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 ht="15" customHeight="1" x14ac:dyDescent="0.25">
      <c r="A38" s="13"/>
      <c r="B38" s="3"/>
      <c r="C38" s="3"/>
      <c r="D38" s="3"/>
      <c r="E38" s="20"/>
      <c r="F38" s="20"/>
      <c r="G38" s="20"/>
      <c r="H38" s="21"/>
      <c r="I38" s="21"/>
      <c r="J38" s="27" t="s">
        <v>18</v>
      </c>
      <c r="K38" s="31" t="str">
        <f>IF(K33&lt;&gt;"",IF(K36&lt;&gt;0,K33+K36,""),"")</f>
        <v/>
      </c>
      <c r="L38" s="38"/>
      <c r="M38" s="18"/>
      <c r="N38" s="45"/>
    </row>
    <row r="39" spans="1:16" ht="7.5" customHeight="1" x14ac:dyDescent="0.25">
      <c r="A39" s="13"/>
      <c r="B39" s="3"/>
      <c r="C39" s="3"/>
      <c r="D39" s="3"/>
      <c r="E39" s="20"/>
      <c r="F39" s="20"/>
      <c r="G39" s="20"/>
      <c r="H39" s="21"/>
      <c r="I39" s="21"/>
      <c r="J39" s="22"/>
      <c r="K39" s="17"/>
      <c r="L39" s="17"/>
      <c r="M39" s="18"/>
      <c r="N39" s="19"/>
    </row>
    <row r="40" spans="1:16" ht="25.5" customHeight="1" x14ac:dyDescent="0.25">
      <c r="A40" s="229" t="s">
        <v>25</v>
      </c>
      <c r="B40" s="229"/>
      <c r="C40" s="229"/>
      <c r="D40" s="229"/>
      <c r="E40" s="230"/>
      <c r="F40" s="26" t="s">
        <v>17</v>
      </c>
      <c r="G40" s="23"/>
      <c r="H40" s="23"/>
      <c r="J40" s="10" t="s">
        <v>15</v>
      </c>
      <c r="K40" s="10" t="s">
        <v>16</v>
      </c>
      <c r="L40" s="23"/>
      <c r="M40" s="23"/>
      <c r="N40" s="23"/>
    </row>
    <row r="41" spans="1:16" x14ac:dyDescent="0.25">
      <c r="A41" s="229"/>
      <c r="B41" s="229"/>
      <c r="C41" s="229"/>
      <c r="D41" s="229"/>
      <c r="E41" s="230"/>
      <c r="F41" s="16" t="str">
        <f>F33</f>
        <v/>
      </c>
      <c r="G41" s="24"/>
      <c r="H41" s="25"/>
      <c r="J41" s="30"/>
      <c r="K41" s="31" t="str">
        <f>IF(F41&lt;&gt;"",ROUND(F41*J41,2),"")</f>
        <v/>
      </c>
      <c r="L41" s="38"/>
      <c r="M41" s="249" t="s">
        <v>16</v>
      </c>
      <c r="N41" s="250"/>
      <c r="O41" s="147" t="str">
        <f>K41</f>
        <v/>
      </c>
    </row>
    <row r="42" spans="1:16" ht="5.25" customHeight="1" x14ac:dyDescent="0.25">
      <c r="A42" s="3"/>
      <c r="B42" s="3"/>
      <c r="C42" s="3"/>
      <c r="D42" s="3"/>
      <c r="E42"/>
      <c r="F42"/>
      <c r="G42"/>
      <c r="H42"/>
      <c r="L42" s="46"/>
      <c r="M42" s="46"/>
      <c r="N42" s="46"/>
    </row>
    <row r="43" spans="1:16" x14ac:dyDescent="0.25">
      <c r="B43" s="3"/>
      <c r="C43" s="3"/>
      <c r="D43" s="3"/>
      <c r="E43"/>
      <c r="F43"/>
      <c r="G43"/>
      <c r="H43"/>
      <c r="J43" s="136" t="s">
        <v>108</v>
      </c>
      <c r="K43" s="31" t="str">
        <f>IF(K33&lt;&gt;"",IF(K41&lt;&gt;0,K33+K41,""),"")</f>
        <v/>
      </c>
      <c r="L43" s="38"/>
      <c r="M43" s="46"/>
      <c r="N43" s="38"/>
      <c r="O43" s="128"/>
    </row>
    <row r="44" spans="1:16" ht="8.25" customHeight="1" x14ac:dyDescent="0.25">
      <c r="B44" s="3"/>
      <c r="C44" s="3"/>
      <c r="D44" s="3"/>
      <c r="E44"/>
      <c r="F44"/>
      <c r="G44"/>
      <c r="H44"/>
      <c r="J44" s="28"/>
      <c r="K44" s="38"/>
      <c r="L44" s="38"/>
      <c r="M44" s="46"/>
      <c r="N44" s="38"/>
    </row>
    <row r="45" spans="1:16" s="47" customFormat="1" ht="21.75" customHeight="1" x14ac:dyDescent="0.3">
      <c r="A45" s="244" t="s">
        <v>93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3" t="str">
        <f>(IF(ISNUMBER(N33),N33+K36+K41,"0,00"))</f>
        <v>0,00</v>
      </c>
      <c r="O45" s="243"/>
    </row>
    <row r="46" spans="1:16" ht="19.5" customHeight="1" x14ac:dyDescent="0.25">
      <c r="A46" s="245" t="s">
        <v>97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7"/>
      <c r="N46" s="243" t="str">
        <f>(IF(ISNUMBER(O33),O33+O36+O41,"0,00"))</f>
        <v>0,00</v>
      </c>
      <c r="O46" s="243"/>
    </row>
    <row r="47" spans="1:16" ht="15.75" customHeight="1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</row>
    <row r="48" spans="1:16" x14ac:dyDescent="0.25">
      <c r="A48" s="137" t="s">
        <v>109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4" x14ac:dyDescent="0.25">
      <c r="A49" s="115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240"/>
      <c r="M49" s="240"/>
      <c r="N49" s="1"/>
    </row>
    <row r="50" spans="1:14" x14ac:dyDescent="0.25">
      <c r="A50" s="3"/>
    </row>
    <row r="51" spans="1:14" x14ac:dyDescent="0.25">
      <c r="A51" s="3"/>
    </row>
    <row r="52" spans="1:14" x14ac:dyDescent="0.25">
      <c r="A52" s="3"/>
    </row>
    <row r="54" spans="1:14" x14ac:dyDescent="0.25">
      <c r="A54" s="3"/>
    </row>
    <row r="55" spans="1:14" x14ac:dyDescent="0.25">
      <c r="A55" s="3"/>
    </row>
    <row r="56" spans="1:14" x14ac:dyDescent="0.25">
      <c r="A56" s="3"/>
    </row>
  </sheetData>
  <sheetProtection algorithmName="SHA-512" hashValue="GScVgeqM7LGep0P9FuhmVLQQeSNcxTj/AtyLRQ9vHuJy/6h37IPR26QQHs77mu7+qmjOBWliNigvW4Qjy8RSyg==" saltValue="M7ONICKiLW8qbDTOT9lMog==" spinCount="100000" sheet="1" selectLockedCells="1"/>
  <mergeCells count="34">
    <mergeCell ref="L49:M49"/>
    <mergeCell ref="A40:E41"/>
    <mergeCell ref="M41:N41"/>
    <mergeCell ref="A45:M45"/>
    <mergeCell ref="N45:O45"/>
    <mergeCell ref="A46:M46"/>
    <mergeCell ref="N46:O46"/>
    <mergeCell ref="M19:M20"/>
    <mergeCell ref="N19:N20"/>
    <mergeCell ref="O19:P19"/>
    <mergeCell ref="A35:E36"/>
    <mergeCell ref="M36:N36"/>
    <mergeCell ref="F19:F20"/>
    <mergeCell ref="G19:G20"/>
    <mergeCell ref="H19:J19"/>
    <mergeCell ref="K19:K20"/>
    <mergeCell ref="L19:L20"/>
    <mergeCell ref="E9:F9"/>
    <mergeCell ref="J9:K9"/>
    <mergeCell ref="E5:H5"/>
    <mergeCell ref="I5:J5"/>
    <mergeCell ref="K5:N5"/>
    <mergeCell ref="E11:N11"/>
    <mergeCell ref="A12:C13"/>
    <mergeCell ref="F13:H13"/>
    <mergeCell ref="J13:M13"/>
    <mergeCell ref="O11:P14"/>
    <mergeCell ref="A15:I15"/>
    <mergeCell ref="A16:I16"/>
    <mergeCell ref="A19:A20"/>
    <mergeCell ref="B19:B20"/>
    <mergeCell ref="C19:C20"/>
    <mergeCell ref="D19:D20"/>
    <mergeCell ref="E19:E20"/>
  </mergeCells>
  <conditionalFormatting sqref="N13">
    <cfRule type="cellIs" dxfId="53" priority="2" operator="lessThan">
      <formula>0.8</formula>
    </cfRule>
  </conditionalFormatting>
  <conditionalFormatting sqref="O11:P14">
    <cfRule type="containsText" dxfId="52" priority="1" operator="containsText" text="Die gewährte monatliche Ausbildungsvergütung liegt unter 80 Prozent der vergleichbaren Ausbildungsvergütung nach dem TVAöD-Pflege. Eine Erstattung durch das Land ist ausgeschlossen. ">
      <formula>NOT(ISERROR(SEARCH("Die gewährte monatliche Ausbildungsvergütung liegt unter 80 Prozent der vergleichbaren Ausbildungsvergütung nach dem TVAöD-Pflege. Eine Erstattung durch das Land ist ausgeschlossen. ",O11)))</formula>
    </cfRule>
  </conditionalFormatting>
  <dataValidations count="2">
    <dataValidation type="list" allowBlank="1" showInputMessage="1" showErrorMessage="1" sqref="F7">
      <formula1>$W$8:$W$9</formula1>
    </dataValidation>
    <dataValidation type="list" allowBlank="1" showInputMessage="1" showErrorMessage="1" sqref="K7">
      <formula1>$W$5:$W$6</formula1>
    </dataValidation>
  </dataValidations>
  <pageMargins left="0.7" right="0.7" top="0.78740157499999996" bottom="0.78740157499999996" header="0.3" footer="0.3"/>
  <pageSetup paperSize="9" scale="5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showGridLines="0" zoomScaleNormal="100" workbookViewId="0">
      <selection activeCell="K15" sqref="K15"/>
    </sheetView>
  </sheetViews>
  <sheetFormatPr baseColWidth="10" defaultColWidth="11.42578125" defaultRowHeight="14.25" x14ac:dyDescent="0.2"/>
  <cols>
    <col min="1" max="1" width="35.5703125" style="61" customWidth="1"/>
    <col min="2" max="11" width="16.7109375" style="61" customWidth="1"/>
    <col min="12" max="16384" width="11.42578125" style="61"/>
  </cols>
  <sheetData>
    <row r="1" spans="1:11" ht="24.75" customHeight="1" x14ac:dyDescent="0.2">
      <c r="A1" s="202" t="s">
        <v>101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</row>
    <row r="2" spans="1:11" ht="9.75" customHeight="1" x14ac:dyDescent="0.2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</row>
    <row r="3" spans="1:11" ht="22.5" customHeight="1" x14ac:dyDescent="0.2">
      <c r="A3" s="70" t="s">
        <v>52</v>
      </c>
      <c r="B3" s="199">
        <f>'Abrechnung Zusammenfassung'!F7</f>
        <v>0</v>
      </c>
      <c r="C3" s="200"/>
      <c r="D3" s="200"/>
      <c r="E3" s="200"/>
      <c r="F3" s="201"/>
    </row>
    <row r="5" spans="1:11" s="63" customFormat="1" x14ac:dyDescent="0.2">
      <c r="A5" s="71" t="s">
        <v>94</v>
      </c>
      <c r="B5" s="120">
        <v>1</v>
      </c>
      <c r="C5" s="120">
        <v>2</v>
      </c>
      <c r="D5" s="120">
        <v>3</v>
      </c>
      <c r="E5" s="120">
        <v>4</v>
      </c>
      <c r="F5" s="120">
        <v>5</v>
      </c>
      <c r="G5" s="120">
        <v>6</v>
      </c>
      <c r="H5" s="120">
        <v>7</v>
      </c>
      <c r="I5" s="120">
        <v>8</v>
      </c>
      <c r="J5" s="120">
        <v>9</v>
      </c>
      <c r="K5" s="120">
        <v>10</v>
      </c>
    </row>
    <row r="6" spans="1:11" ht="39" customHeight="1" x14ac:dyDescent="0.2">
      <c r="A6" s="130" t="s">
        <v>46</v>
      </c>
      <c r="B6" s="78">
        <f>'Auszubildende 1'!$E$5</f>
        <v>0</v>
      </c>
      <c r="C6" s="78">
        <f>'Auszubildende 2'!$E$5</f>
        <v>0</v>
      </c>
      <c r="D6" s="78">
        <f>'Auszubildende 3'!$E$5</f>
        <v>0</v>
      </c>
      <c r="E6" s="78">
        <f>'Auszubildende 4'!$E$5</f>
        <v>0</v>
      </c>
      <c r="F6" s="78">
        <f>'Auszubildende 5'!$E$5</f>
        <v>0</v>
      </c>
      <c r="G6" s="78">
        <f>'Auszubildende 6'!$E$5</f>
        <v>0</v>
      </c>
      <c r="H6" s="78">
        <f>'Auszubildende 7'!$E$5</f>
        <v>0</v>
      </c>
      <c r="I6" s="78">
        <f>'Auszubildende 8'!$E$5</f>
        <v>0</v>
      </c>
      <c r="J6" s="78">
        <f>'Auszubildende 9'!$E$5</f>
        <v>0</v>
      </c>
      <c r="K6" s="78">
        <f>'Auszubildende 10'!$E$5</f>
        <v>0</v>
      </c>
    </row>
    <row r="7" spans="1:11" ht="30" customHeight="1" x14ac:dyDescent="0.2">
      <c r="A7" s="131" t="s">
        <v>47</v>
      </c>
      <c r="B7" s="78">
        <f>'Auszubildende 1'!$E$11</f>
        <v>0</v>
      </c>
      <c r="C7" s="78">
        <f>'Auszubildende 2'!$E$11</f>
        <v>0</v>
      </c>
      <c r="D7" s="78">
        <f>'Auszubildende 3'!$E$11</f>
        <v>0</v>
      </c>
      <c r="E7" s="78">
        <f>'Auszubildende 4'!$E$11</f>
        <v>0</v>
      </c>
      <c r="F7" s="78">
        <f>'Auszubildende 5'!$E$11</f>
        <v>0</v>
      </c>
      <c r="G7" s="78">
        <f>'Auszubildende 6'!$E$11</f>
        <v>0</v>
      </c>
      <c r="H7" s="78">
        <f>'Auszubildende 7'!$E$11</f>
        <v>0</v>
      </c>
      <c r="I7" s="78">
        <f>'Auszubildende 8'!$E$11</f>
        <v>0</v>
      </c>
      <c r="J7" s="78">
        <f>'Auszubildende 9'!$E$11</f>
        <v>0</v>
      </c>
      <c r="K7" s="78">
        <f>'Auszubildende 10'!$E$11</f>
        <v>0</v>
      </c>
    </row>
    <row r="8" spans="1:11" ht="30" customHeight="1" x14ac:dyDescent="0.2">
      <c r="A8" s="130" t="s">
        <v>99</v>
      </c>
      <c r="B8" s="79" t="str">
        <f>CONCATENATE('Auszubildende 1'!$H$7,("/"),'Auszubildende 1'!$M$7)</f>
        <v>/</v>
      </c>
      <c r="C8" s="79" t="str">
        <f>CONCATENATE('Auszubildende 2'!$H$7,("/"),'Auszubildende 2'!$M$7)</f>
        <v>/</v>
      </c>
      <c r="D8" s="79" t="str">
        <f>CONCATENATE('Auszubildende 3'!$H$7,("/"),'Auszubildende 3'!$M$7)</f>
        <v>/</v>
      </c>
      <c r="E8" s="79" t="str">
        <f>CONCATENATE('Auszubildende 4'!$H$7,("/"),'Auszubildende 4'!$M$7)</f>
        <v>/</v>
      </c>
      <c r="F8" s="79" t="str">
        <f>CONCATENATE('Auszubildende 5'!$H$7,("/"),'Auszubildende 5'!$M$7)</f>
        <v>/</v>
      </c>
      <c r="G8" s="79" t="str">
        <f>CONCATENATE('Auszubildende 5'!$H$7,("/"),'Auszubildende 5'!$M$7)</f>
        <v>/</v>
      </c>
      <c r="H8" s="79" t="str">
        <f>CONCATENATE('Auszubildende 7'!$H$7,("/"),'Auszubildende 7'!$M$7)</f>
        <v>/</v>
      </c>
      <c r="I8" s="79" t="str">
        <f>CONCATENATE('Auszubildende 8'!$H$7,("/"),'Auszubildende 8'!$M$7)</f>
        <v>/</v>
      </c>
      <c r="J8" s="79" t="str">
        <f>CONCATENATE('Auszubildende 9'!$H$7,("/"),'Auszubildende 9'!$M$7)</f>
        <v>/</v>
      </c>
      <c r="K8" s="79" t="str">
        <f>CONCATENATE('Auszubildende 10'!$H$7,("/"),'Auszubildende 10'!$M$7)</f>
        <v>/</v>
      </c>
    </row>
    <row r="9" spans="1:11" ht="30" customHeight="1" x14ac:dyDescent="0.2">
      <c r="A9" s="130" t="s">
        <v>98</v>
      </c>
      <c r="B9" s="78" t="str">
        <f>IF('Auszubildende 1'!$G$9="x","1.",IF('Auszubildende 1'!$L$9="x","2.",""))</f>
        <v/>
      </c>
      <c r="C9" s="78" t="str">
        <f>IF('Auszubildende 2'!$G$9="x","1.",IF('Auszubildende 2'!$L$9="x","2.",""))</f>
        <v/>
      </c>
      <c r="D9" s="78" t="str">
        <f>IF('Auszubildende 3'!$G$9="x","1.",IF('Auszubildende 3'!$L$9="x","2.",""))</f>
        <v/>
      </c>
      <c r="E9" s="78" t="str">
        <f>IF('Auszubildende 4'!$G$9="x","1.",IF('Auszubildende 4'!$L$9="x","2.",""))</f>
        <v/>
      </c>
      <c r="F9" s="78" t="str">
        <f>IF('Auszubildende 5'!$G$9="x","1.",IF('Auszubildende 5'!$L$9="x","2.",""))</f>
        <v/>
      </c>
      <c r="G9" s="78" t="str">
        <f>IF('Auszubildende 6'!$G$9="x","1.",IF('Auszubildende 6'!$L$9="x","2.",""))</f>
        <v/>
      </c>
      <c r="H9" s="78" t="str">
        <f>IF('Auszubildende 7'!$G$9="x","1.",IF('Auszubildende 7'!$L$9="x","2.",""))</f>
        <v/>
      </c>
      <c r="I9" s="78" t="str">
        <f>IF('Auszubildende 8'!$G$9="x","1.",IF('Auszubildende 8'!$L$9="x","2.",""))</f>
        <v/>
      </c>
      <c r="J9" s="78" t="str">
        <f>IF('Auszubildende 9'!$G$9="x","1.",IF('Auszubildende 9'!$L$9="x","2.",""))</f>
        <v/>
      </c>
      <c r="K9" s="78" t="str">
        <f>IF('Auszubildende 10'!$G$9="x","1.",IF('Auszubildende 10'!$L$9="x","2.",""))</f>
        <v/>
      </c>
    </row>
    <row r="10" spans="1:11" ht="58.5" customHeight="1" x14ac:dyDescent="0.2">
      <c r="A10" s="132" t="s">
        <v>74</v>
      </c>
      <c r="B10" s="103" t="str">
        <f>'Auszubildende 1'!$N$13</f>
        <v>0,00%</v>
      </c>
      <c r="C10" s="103" t="str">
        <f>'Auszubildende 2'!$N$13</f>
        <v>0,00%</v>
      </c>
      <c r="D10" s="103" t="str">
        <f>'Auszubildende 3'!$N$13</f>
        <v>0,00%</v>
      </c>
      <c r="E10" s="103" t="str">
        <f>'Auszubildende 4'!$N$13</f>
        <v>0,00%</v>
      </c>
      <c r="F10" s="103" t="str">
        <f>'Auszubildende 5'!$N$13</f>
        <v>0,00%</v>
      </c>
      <c r="G10" s="103" t="str">
        <f>'Auszubildende 6'!$N$13</f>
        <v>0,00%</v>
      </c>
      <c r="H10" s="103" t="str">
        <f>'Auszubildende 7'!$N$13</f>
        <v>0,00%</v>
      </c>
      <c r="I10" s="103" t="str">
        <f>'Auszubildende 8'!$N$13</f>
        <v>0,00%</v>
      </c>
      <c r="J10" s="103" t="str">
        <f>'Auszubildende 9'!$N$13</f>
        <v>0,00%</v>
      </c>
      <c r="K10" s="103" t="str">
        <f>'Auszubildende 10'!$N$13</f>
        <v>0,00%</v>
      </c>
    </row>
    <row r="11" spans="1:11" ht="145.5" customHeight="1" x14ac:dyDescent="0.2">
      <c r="A11" s="132" t="s">
        <v>51</v>
      </c>
      <c r="B11" s="127"/>
      <c r="C11" s="75"/>
      <c r="D11" s="75"/>
      <c r="E11" s="75"/>
      <c r="F11" s="75"/>
      <c r="G11" s="75"/>
      <c r="H11" s="75"/>
      <c r="I11" s="75"/>
      <c r="J11" s="75"/>
      <c r="K11" s="75"/>
    </row>
    <row r="12" spans="1:11" ht="60" customHeight="1" x14ac:dyDescent="0.2">
      <c r="A12" s="130" t="s">
        <v>80</v>
      </c>
      <c r="B12" s="81" t="str">
        <f>'Auszubildende 1'!$N$45</f>
        <v>0,00</v>
      </c>
      <c r="C12" s="81" t="str">
        <f>'Auszubildende 2'!$N$45</f>
        <v>0,00</v>
      </c>
      <c r="D12" s="81" t="str">
        <f>'Auszubildende 3'!$N$45</f>
        <v>0,00</v>
      </c>
      <c r="E12" s="81" t="str">
        <f>'Auszubildende 4'!$N$45</f>
        <v>0,00</v>
      </c>
      <c r="F12" s="81" t="str">
        <f>'Auszubildende 5'!$N$45</f>
        <v>0,00</v>
      </c>
      <c r="G12" s="81" t="str">
        <f>'Auszubildende 6'!$N$45</f>
        <v>0,00</v>
      </c>
      <c r="H12" s="81" t="str">
        <f>'Auszubildende 7'!$N$45</f>
        <v>0,00</v>
      </c>
      <c r="I12" s="81" t="str">
        <f>'Auszubildende 8'!$N$45</f>
        <v>0,00</v>
      </c>
      <c r="J12" s="81" t="str">
        <f>'Auszubildende 9'!$N$45</f>
        <v>0,00</v>
      </c>
      <c r="K12" s="81" t="str">
        <f>'Auszubildende 10'!$N$45</f>
        <v>0,00</v>
      </c>
    </row>
    <row r="13" spans="1:11" ht="46.5" customHeight="1" x14ac:dyDescent="0.2">
      <c r="A13" s="130" t="s">
        <v>118</v>
      </c>
      <c r="B13" s="81" t="str">
        <f>'Auszubildende 1'!$N$46</f>
        <v>0,00</v>
      </c>
      <c r="C13" s="81" t="str">
        <f>'Auszubildende 2'!$N$46</f>
        <v>0,00</v>
      </c>
      <c r="D13" s="81" t="str">
        <f>'Auszubildende 3'!$N$46</f>
        <v>0,00</v>
      </c>
      <c r="E13" s="81" t="str">
        <f>'Auszubildende 4'!$N$46</f>
        <v>0,00</v>
      </c>
      <c r="F13" s="81" t="str">
        <f>'Auszubildende 5'!$N$46</f>
        <v>0,00</v>
      </c>
      <c r="G13" s="81" t="str">
        <f>'Auszubildende 6'!$N$46</f>
        <v>0,00</v>
      </c>
      <c r="H13" s="81" t="str">
        <f>'Auszubildende 7'!$N$46</f>
        <v>0,00</v>
      </c>
      <c r="I13" s="81" t="str">
        <f>'Auszubildende 8'!$N$46</f>
        <v>0,00</v>
      </c>
      <c r="J13" s="81" t="str">
        <f>'Auszubildende 9'!$N$46</f>
        <v>0,00</v>
      </c>
      <c r="K13" s="81" t="str">
        <f>'Auszubildende 10'!$N$46</f>
        <v>0,00</v>
      </c>
    </row>
    <row r="14" spans="1:11" x14ac:dyDescent="0.2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</row>
    <row r="15" spans="1:11" s="64" customFormat="1" ht="16.5" customHeight="1" x14ac:dyDescent="0.25">
      <c r="A15" s="198" t="s">
        <v>92</v>
      </c>
      <c r="B15" s="198"/>
      <c r="C15" s="198"/>
      <c r="D15" s="198"/>
      <c r="E15" s="198"/>
      <c r="F15" s="198"/>
      <c r="G15" s="198"/>
      <c r="H15" s="198"/>
      <c r="I15" s="198"/>
      <c r="J15" s="198"/>
      <c r="K15" s="77" t="str">
        <f>IF(ISNUMBER(B12),(B12+C12+D12+E12+F12+G12+H12+J12+K12+I12),"0,00")</f>
        <v>0,00</v>
      </c>
    </row>
    <row r="17" spans="1:11" ht="15" x14ac:dyDescent="0.25">
      <c r="A17" s="203" t="s">
        <v>103</v>
      </c>
      <c r="B17" s="204"/>
      <c r="C17" s="204"/>
      <c r="D17" s="204"/>
      <c r="E17" s="204"/>
      <c r="F17" s="204"/>
      <c r="G17" s="204"/>
      <c r="H17" s="204"/>
      <c r="I17" s="204"/>
      <c r="J17" s="204"/>
      <c r="K17" s="77" t="str">
        <f>IF(ISNUMBER(B13),(B13+C13+D13+E13+F13+G13+H13+J13+K13+I13),"")</f>
        <v/>
      </c>
    </row>
  </sheetData>
  <sheetProtection algorithmName="SHA-512" hashValue="zWghhKKfUM4kzqa8tudfGvfUoCioNjiG3ygkYYHfXPXYWvne6PFd7Qp0zrJjLaxPZptQudFyi2mYbb+u79xGTg==" saltValue="KpXg4wyvtntrHOeoT6KGKA==" spinCount="100000" sheet="1" objects="1" scenarios="1"/>
  <mergeCells count="4">
    <mergeCell ref="A15:J15"/>
    <mergeCell ref="B3:F3"/>
    <mergeCell ref="A1:K2"/>
    <mergeCell ref="A17:J17"/>
  </mergeCells>
  <pageMargins left="0.7" right="0.7" top="0.78740157499999996" bottom="0.78740157499999996" header="0.3" footer="0.3"/>
  <pageSetup paperSize="9" scale="6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showGridLines="0" topLeftCell="A3" workbookViewId="0">
      <selection activeCell="K15" sqref="K15"/>
    </sheetView>
  </sheetViews>
  <sheetFormatPr baseColWidth="10" defaultColWidth="11.42578125" defaultRowHeight="15" x14ac:dyDescent="0.25"/>
  <cols>
    <col min="1" max="1" width="9.28515625" style="2" customWidth="1"/>
    <col min="2" max="2" width="7.85546875" style="2" customWidth="1"/>
    <col min="3" max="3" width="10.42578125" style="2" customWidth="1"/>
    <col min="4" max="4" width="12.140625" style="2" customWidth="1"/>
    <col min="5" max="5" width="6.85546875" style="2" customWidth="1"/>
    <col min="6" max="6" width="10.5703125" style="2" customWidth="1"/>
    <col min="7" max="8" width="11.7109375" style="2" customWidth="1"/>
    <col min="9" max="9" width="10.5703125" style="2" customWidth="1"/>
    <col min="10" max="10" width="10.42578125" style="2" customWidth="1"/>
    <col min="11" max="11" width="10.85546875" style="2" customWidth="1"/>
    <col min="12" max="13" width="11.7109375" style="2" customWidth="1"/>
    <col min="14" max="14" width="11" style="2" customWidth="1"/>
    <col min="15" max="15" width="13.5703125" style="2" customWidth="1"/>
    <col min="16" max="16" width="21" style="2" customWidth="1"/>
    <col min="17" max="17" width="11.42578125" style="2"/>
    <col min="18" max="23" width="11.42578125" style="2" hidden="1" customWidth="1"/>
    <col min="24" max="16384" width="11.42578125" style="2"/>
  </cols>
  <sheetData>
    <row r="1" spans="1:23" ht="15.75" x14ac:dyDescent="0.25">
      <c r="A1" s="116" t="s">
        <v>100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23" ht="18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3" ht="15.75" customHeight="1" x14ac:dyDescent="0.25">
      <c r="A3" s="6" t="s">
        <v>26</v>
      </c>
      <c r="B3" s="13"/>
      <c r="C3" s="13"/>
      <c r="D3" s="13"/>
      <c r="E3" s="170">
        <f>'Abrechnung Zusammenfassung'!F7</f>
        <v>0</v>
      </c>
      <c r="F3" s="168"/>
      <c r="G3" s="168"/>
      <c r="H3" s="168"/>
      <c r="I3" s="168"/>
      <c r="J3" s="168"/>
      <c r="K3" s="168"/>
      <c r="L3" s="168"/>
      <c r="M3" s="168"/>
      <c r="N3" s="169"/>
    </row>
    <row r="4" spans="1:23" s="36" customFormat="1" ht="8.25" customHeight="1" x14ac:dyDescent="0.25">
      <c r="A4" s="32"/>
      <c r="B4" s="33"/>
      <c r="C4" s="33"/>
      <c r="D4" s="33"/>
      <c r="E4" s="34"/>
      <c r="F4" s="34"/>
      <c r="G4" s="34"/>
      <c r="H4" s="34"/>
      <c r="I4" s="34"/>
      <c r="J4" s="34"/>
      <c r="K4" s="35"/>
      <c r="L4" s="35"/>
      <c r="M4" s="35"/>
      <c r="N4" s="35"/>
    </row>
    <row r="5" spans="1:23" ht="15.75" customHeight="1" x14ac:dyDescent="0.25">
      <c r="A5" s="6" t="s">
        <v>54</v>
      </c>
      <c r="B5" s="13"/>
      <c r="C5" s="13"/>
      <c r="D5" s="13"/>
      <c r="E5" s="231"/>
      <c r="F5" s="231"/>
      <c r="G5" s="231"/>
      <c r="H5" s="231"/>
      <c r="I5" s="232" t="s">
        <v>53</v>
      </c>
      <c r="J5" s="233"/>
      <c r="K5" s="226"/>
      <c r="L5" s="226"/>
      <c r="M5" s="226"/>
      <c r="N5" s="226"/>
      <c r="W5" s="2" t="s">
        <v>3</v>
      </c>
    </row>
    <row r="6" spans="1:23" ht="7.5" customHeight="1" x14ac:dyDescent="0.25">
      <c r="A6" s="7"/>
      <c r="B6" s="8"/>
      <c r="C6" s="13"/>
      <c r="D6" s="13"/>
      <c r="E6" s="14"/>
      <c r="F6" s="14"/>
      <c r="G6" s="14"/>
      <c r="H6" s="14"/>
      <c r="I6" s="12"/>
      <c r="J6" s="12"/>
      <c r="K6" s="12"/>
      <c r="L6" s="12"/>
      <c r="M6" s="12"/>
      <c r="N6" s="12"/>
      <c r="W6" s="2" t="s">
        <v>4</v>
      </c>
    </row>
    <row r="7" spans="1:23" ht="15.75" customHeight="1" x14ac:dyDescent="0.25">
      <c r="A7" s="7" t="s">
        <v>20</v>
      </c>
      <c r="B7" s="8"/>
      <c r="E7" s="117" t="s">
        <v>116</v>
      </c>
      <c r="F7" s="67"/>
      <c r="G7" s="2" t="s">
        <v>115</v>
      </c>
      <c r="H7" s="68"/>
      <c r="J7" s="145" t="s">
        <v>117</v>
      </c>
      <c r="K7" s="67"/>
      <c r="L7" s="2" t="s">
        <v>115</v>
      </c>
      <c r="M7" s="68"/>
    </row>
    <row r="8" spans="1:23" ht="7.5" customHeight="1" x14ac:dyDescent="0.25">
      <c r="A8" s="7"/>
      <c r="B8" s="8"/>
      <c r="E8" s="4"/>
      <c r="F8" s="39"/>
      <c r="G8" s="39"/>
      <c r="H8" s="4"/>
      <c r="I8" s="4"/>
      <c r="J8" s="12"/>
      <c r="K8" s="12"/>
      <c r="L8" s="12"/>
      <c r="M8" s="12"/>
      <c r="N8" s="12"/>
      <c r="W8" s="2" t="s">
        <v>4</v>
      </c>
    </row>
    <row r="9" spans="1:23" ht="16.5" customHeight="1" x14ac:dyDescent="0.25">
      <c r="A9" s="7" t="s">
        <v>21</v>
      </c>
      <c r="B9" s="8"/>
      <c r="C9" s="91" t="s">
        <v>68</v>
      </c>
      <c r="E9" s="238" t="s">
        <v>22</v>
      </c>
      <c r="F9" s="239"/>
      <c r="G9" s="67"/>
      <c r="J9" s="236" t="s">
        <v>19</v>
      </c>
      <c r="K9" s="237"/>
      <c r="L9" s="67"/>
      <c r="M9" s="37"/>
      <c r="N9" s="12"/>
      <c r="O9" s="133"/>
      <c r="P9" s="133"/>
      <c r="W9" s="2" t="s">
        <v>5</v>
      </c>
    </row>
    <row r="10" spans="1:23" ht="7.5" customHeight="1" x14ac:dyDescent="0.25">
      <c r="A10" s="7"/>
      <c r="B10" s="8"/>
      <c r="C10" s="13"/>
      <c r="D10" s="13"/>
      <c r="E10" s="4"/>
      <c r="F10" s="4"/>
      <c r="G10" s="4"/>
      <c r="H10" s="12"/>
      <c r="I10" s="12"/>
      <c r="J10" s="12"/>
      <c r="K10" s="12"/>
      <c r="L10" s="12"/>
      <c r="M10" s="12"/>
      <c r="N10" s="12"/>
      <c r="O10" s="133"/>
      <c r="P10" s="133"/>
    </row>
    <row r="11" spans="1:23" ht="15.75" customHeight="1" x14ac:dyDescent="0.25">
      <c r="A11" s="7" t="s">
        <v>73</v>
      </c>
      <c r="B11" s="13"/>
      <c r="C11" s="13"/>
      <c r="D11" s="13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07" t="str">
        <f>IF(N13&lt;80%,V16,IF(AND(N13&gt;80%,N13&lt;89.995%),V17,""))</f>
        <v/>
      </c>
      <c r="P11" s="207"/>
    </row>
    <row r="12" spans="1:23" ht="20.25" customHeight="1" x14ac:dyDescent="0.25">
      <c r="A12" s="234" t="s">
        <v>72</v>
      </c>
      <c r="B12" s="234"/>
      <c r="C12" s="234"/>
      <c r="D12" s="13"/>
      <c r="E12" s="95"/>
      <c r="F12" s="95"/>
      <c r="G12" s="95"/>
      <c r="H12" s="96"/>
      <c r="I12" s="96"/>
      <c r="J12" s="96"/>
      <c r="K12" s="97"/>
      <c r="L12" s="97"/>
      <c r="M12" s="97"/>
      <c r="N12" s="12"/>
      <c r="O12" s="207"/>
      <c r="P12" s="207"/>
      <c r="V12" s="129"/>
    </row>
    <row r="13" spans="1:23" ht="29.25" customHeight="1" x14ac:dyDescent="0.25">
      <c r="A13" s="235"/>
      <c r="B13" s="235"/>
      <c r="C13" s="235"/>
      <c r="D13" s="101"/>
      <c r="E13" s="99"/>
      <c r="F13" s="218" t="s">
        <v>71</v>
      </c>
      <c r="G13" s="218"/>
      <c r="H13" s="218"/>
      <c r="I13" s="100" t="str">
        <f>IF((D13=""),"",(IF($L$9="",1490.69,1552.07)))</f>
        <v/>
      </c>
      <c r="J13" s="219" t="s">
        <v>75</v>
      </c>
      <c r="K13" s="219"/>
      <c r="L13" s="219"/>
      <c r="M13" s="220"/>
      <c r="N13" s="102" t="str">
        <f>IF(ISNUMBER(D13),D13/I13,"0,00%")</f>
        <v>0,00%</v>
      </c>
      <c r="O13" s="207"/>
      <c r="P13" s="207"/>
    </row>
    <row r="14" spans="1:23" ht="10.5" customHeight="1" x14ac:dyDescent="0.25">
      <c r="A14" s="142"/>
      <c r="B14" s="142"/>
      <c r="C14" s="142"/>
      <c r="D14" s="251"/>
      <c r="E14" s="99"/>
      <c r="F14" s="143"/>
      <c r="G14" s="143"/>
      <c r="H14" s="143"/>
      <c r="I14" s="106"/>
      <c r="J14" s="144"/>
      <c r="K14" s="144"/>
      <c r="L14" s="144"/>
      <c r="M14" s="144"/>
      <c r="N14" s="108"/>
      <c r="O14" s="207"/>
      <c r="P14" s="207"/>
    </row>
    <row r="15" spans="1:23" ht="21.75" customHeight="1" x14ac:dyDescent="0.25">
      <c r="A15" s="221" t="s">
        <v>106</v>
      </c>
      <c r="B15" s="221"/>
      <c r="C15" s="221"/>
      <c r="D15" s="221"/>
      <c r="E15" s="221"/>
      <c r="F15" s="221"/>
      <c r="G15" s="221"/>
      <c r="H15" s="221"/>
      <c r="I15" s="222"/>
      <c r="J15" s="111" t="s">
        <v>76</v>
      </c>
      <c r="K15" s="146"/>
      <c r="L15" s="113" t="s">
        <v>77</v>
      </c>
      <c r="M15" s="146"/>
      <c r="O15" s="140"/>
      <c r="P15" s="140"/>
    </row>
    <row r="16" spans="1:23" ht="24.75" customHeight="1" x14ac:dyDescent="0.25">
      <c r="A16" s="223" t="s">
        <v>122</v>
      </c>
      <c r="B16" s="224"/>
      <c r="C16" s="224"/>
      <c r="D16" s="224"/>
      <c r="E16" s="224"/>
      <c r="F16" s="224"/>
      <c r="G16" s="224"/>
      <c r="H16" s="224"/>
      <c r="I16" s="225"/>
      <c r="J16" s="111" t="s">
        <v>76</v>
      </c>
      <c r="K16" s="146"/>
      <c r="L16" s="113" t="s">
        <v>77</v>
      </c>
      <c r="M16" s="146"/>
      <c r="O16" s="126" t="s">
        <v>79</v>
      </c>
      <c r="P16" s="146"/>
      <c r="V16" s="139" t="s">
        <v>104</v>
      </c>
    </row>
    <row r="17" spans="1:22" ht="13.5" customHeight="1" x14ac:dyDescent="0.25">
      <c r="A17" s="123"/>
      <c r="B17" s="110"/>
      <c r="C17" s="110"/>
      <c r="D17" s="110"/>
      <c r="E17" s="110"/>
      <c r="F17" s="110"/>
      <c r="G17" s="110"/>
      <c r="H17" s="110"/>
      <c r="I17" s="110"/>
      <c r="J17" s="124"/>
      <c r="K17" s="144"/>
      <c r="L17" s="108"/>
      <c r="V17" s="134" t="s">
        <v>119</v>
      </c>
    </row>
    <row r="18" spans="1:22" ht="9" customHeight="1" x14ac:dyDescent="0.25">
      <c r="C18" s="115"/>
      <c r="D18" s="121"/>
      <c r="E18" s="122"/>
      <c r="F18" s="122"/>
      <c r="G18" s="122"/>
      <c r="H18" s="121"/>
      <c r="I18" s="121"/>
      <c r="J18" s="121"/>
      <c r="K18" s="122"/>
      <c r="L18" s="144"/>
      <c r="M18" s="144"/>
      <c r="N18" s="108"/>
    </row>
    <row r="19" spans="1:22" ht="27" customHeight="1" x14ac:dyDescent="0.25">
      <c r="A19" s="208" t="s">
        <v>0</v>
      </c>
      <c r="B19" s="208" t="s">
        <v>2</v>
      </c>
      <c r="C19" s="208" t="s">
        <v>81</v>
      </c>
      <c r="D19" s="208" t="s">
        <v>82</v>
      </c>
      <c r="E19" s="209" t="s">
        <v>83</v>
      </c>
      <c r="F19" s="212" t="s">
        <v>102</v>
      </c>
      <c r="G19" s="209" t="s">
        <v>84</v>
      </c>
      <c r="H19" s="215" t="s">
        <v>1</v>
      </c>
      <c r="I19" s="216"/>
      <c r="J19" s="217"/>
      <c r="K19" s="241" t="s">
        <v>23</v>
      </c>
      <c r="L19" s="209" t="s">
        <v>88</v>
      </c>
      <c r="M19" s="209" t="s">
        <v>89</v>
      </c>
      <c r="N19" s="212" t="s">
        <v>90</v>
      </c>
      <c r="O19" s="248" t="s">
        <v>114</v>
      </c>
      <c r="P19" s="248"/>
    </row>
    <row r="20" spans="1:22" ht="60" customHeight="1" x14ac:dyDescent="0.25">
      <c r="A20" s="208" t="s">
        <v>0</v>
      </c>
      <c r="B20" s="208"/>
      <c r="C20" s="208"/>
      <c r="D20" s="208"/>
      <c r="E20" s="210"/>
      <c r="F20" s="213"/>
      <c r="G20" s="210"/>
      <c r="H20" s="44" t="s">
        <v>85</v>
      </c>
      <c r="I20" s="5" t="s">
        <v>86</v>
      </c>
      <c r="J20" s="11" t="s">
        <v>87</v>
      </c>
      <c r="K20" s="242"/>
      <c r="L20" s="211"/>
      <c r="M20" s="211"/>
      <c r="N20" s="214"/>
      <c r="O20" s="104" t="s">
        <v>91</v>
      </c>
      <c r="P20" s="135" t="s">
        <v>107</v>
      </c>
    </row>
    <row r="21" spans="1:22" ht="16.5" customHeight="1" x14ac:dyDescent="0.25">
      <c r="A21" s="65"/>
      <c r="B21" s="150"/>
      <c r="C21" s="66"/>
      <c r="D21" s="66"/>
      <c r="E21" s="41"/>
      <c r="F21" s="42" t="str">
        <f t="shared" ref="F21:F32" si="0">IF(C21="","",C21+D21+E21)</f>
        <v/>
      </c>
      <c r="G21" s="41"/>
      <c r="H21" s="43"/>
      <c r="I21" s="43"/>
      <c r="J21" s="43"/>
      <c r="K21" s="40" t="str">
        <f>IF(F21="","",(F21+H21+I21+J21))</f>
        <v/>
      </c>
      <c r="L21" s="43"/>
      <c r="M21" s="43"/>
      <c r="N21" s="42" t="str">
        <f t="shared" ref="N21:N32" si="1">IF(K21="","",K21-L21-M21)</f>
        <v/>
      </c>
      <c r="O21" s="155"/>
      <c r="P21" s="148"/>
    </row>
    <row r="22" spans="1:22" ht="16.5" customHeight="1" x14ac:dyDescent="0.25">
      <c r="A22" s="65"/>
      <c r="B22" s="150"/>
      <c r="C22" s="66"/>
      <c r="D22" s="66"/>
      <c r="E22" s="41"/>
      <c r="F22" s="42" t="str">
        <f t="shared" si="0"/>
        <v/>
      </c>
      <c r="G22" s="41"/>
      <c r="H22" s="43"/>
      <c r="I22" s="43"/>
      <c r="J22" s="43"/>
      <c r="K22" s="40" t="str">
        <f t="shared" ref="K22:K32" si="2">IF(F22="","",(F22+H22+I22+J22))</f>
        <v/>
      </c>
      <c r="L22" s="43"/>
      <c r="M22" s="43"/>
      <c r="N22" s="42" t="str">
        <f t="shared" si="1"/>
        <v/>
      </c>
      <c r="O22" s="155"/>
      <c r="P22" s="148"/>
      <c r="T22" s="2">
        <f>COUNTA(C21:C25)</f>
        <v>0</v>
      </c>
    </row>
    <row r="23" spans="1:22" ht="16.5" customHeight="1" x14ac:dyDescent="0.25">
      <c r="A23" s="65"/>
      <c r="B23" s="150"/>
      <c r="C23" s="66"/>
      <c r="D23" s="66"/>
      <c r="E23" s="41"/>
      <c r="F23" s="42" t="str">
        <f t="shared" si="0"/>
        <v/>
      </c>
      <c r="G23" s="41"/>
      <c r="H23" s="43"/>
      <c r="I23" s="43"/>
      <c r="J23" s="43"/>
      <c r="K23" s="40" t="str">
        <f t="shared" si="2"/>
        <v/>
      </c>
      <c r="L23" s="43"/>
      <c r="M23" s="43"/>
      <c r="N23" s="42" t="str">
        <f t="shared" si="1"/>
        <v/>
      </c>
      <c r="O23" s="155"/>
      <c r="P23" s="148"/>
    </row>
    <row r="24" spans="1:22" ht="16.5" customHeight="1" x14ac:dyDescent="0.25">
      <c r="A24" s="65"/>
      <c r="B24" s="150"/>
      <c r="C24" s="66"/>
      <c r="D24" s="66"/>
      <c r="E24" s="41"/>
      <c r="F24" s="42" t="str">
        <f t="shared" si="0"/>
        <v/>
      </c>
      <c r="G24" s="41"/>
      <c r="H24" s="43"/>
      <c r="I24" s="43"/>
      <c r="J24" s="43"/>
      <c r="K24" s="40" t="str">
        <f t="shared" si="2"/>
        <v/>
      </c>
      <c r="L24" s="43"/>
      <c r="M24" s="43"/>
      <c r="N24" s="42" t="str">
        <f t="shared" si="1"/>
        <v/>
      </c>
      <c r="O24" s="155"/>
      <c r="P24" s="148"/>
    </row>
    <row r="25" spans="1:22" ht="16.5" customHeight="1" x14ac:dyDescent="0.25">
      <c r="A25" s="65"/>
      <c r="B25" s="150"/>
      <c r="C25" s="66"/>
      <c r="D25" s="66"/>
      <c r="E25" s="41"/>
      <c r="F25" s="42" t="str">
        <f t="shared" si="0"/>
        <v/>
      </c>
      <c r="G25" s="41"/>
      <c r="H25" s="43"/>
      <c r="I25" s="43"/>
      <c r="J25" s="43"/>
      <c r="K25" s="40" t="str">
        <f t="shared" si="2"/>
        <v/>
      </c>
      <c r="L25" s="43"/>
      <c r="M25" s="43"/>
      <c r="N25" s="42" t="str">
        <f t="shared" si="1"/>
        <v/>
      </c>
      <c r="O25" s="155"/>
      <c r="P25" s="148"/>
    </row>
    <row r="26" spans="1:22" ht="16.5" customHeight="1" x14ac:dyDescent="0.25">
      <c r="A26" s="65"/>
      <c r="B26" s="150"/>
      <c r="C26" s="66"/>
      <c r="D26" s="66"/>
      <c r="E26" s="41"/>
      <c r="F26" s="42" t="str">
        <f t="shared" si="0"/>
        <v/>
      </c>
      <c r="G26" s="41"/>
      <c r="H26" s="43"/>
      <c r="I26" s="43"/>
      <c r="J26" s="43"/>
      <c r="K26" s="40" t="str">
        <f t="shared" si="2"/>
        <v/>
      </c>
      <c r="L26" s="43"/>
      <c r="M26" s="43"/>
      <c r="N26" s="42" t="str">
        <f t="shared" si="1"/>
        <v/>
      </c>
      <c r="O26" s="155"/>
      <c r="P26" s="148"/>
    </row>
    <row r="27" spans="1:22" ht="16.5" customHeight="1" x14ac:dyDescent="0.25">
      <c r="A27" s="65"/>
      <c r="B27" s="150"/>
      <c r="C27" s="66"/>
      <c r="D27" s="66"/>
      <c r="E27" s="41"/>
      <c r="F27" s="42" t="str">
        <f t="shared" si="0"/>
        <v/>
      </c>
      <c r="G27" s="41"/>
      <c r="H27" s="43"/>
      <c r="I27" s="43"/>
      <c r="J27" s="43"/>
      <c r="K27" s="40" t="str">
        <f t="shared" si="2"/>
        <v/>
      </c>
      <c r="L27" s="43"/>
      <c r="M27" s="43"/>
      <c r="N27" s="42" t="str">
        <f t="shared" si="1"/>
        <v/>
      </c>
      <c r="O27" s="155"/>
      <c r="P27" s="148"/>
    </row>
    <row r="28" spans="1:22" ht="16.5" customHeight="1" x14ac:dyDescent="0.25">
      <c r="A28" s="65"/>
      <c r="B28" s="150"/>
      <c r="C28" s="66"/>
      <c r="D28" s="66"/>
      <c r="E28" s="41"/>
      <c r="F28" s="42" t="str">
        <f t="shared" si="0"/>
        <v/>
      </c>
      <c r="G28" s="41"/>
      <c r="H28" s="43"/>
      <c r="I28" s="43"/>
      <c r="J28" s="43"/>
      <c r="K28" s="40" t="str">
        <f t="shared" si="2"/>
        <v/>
      </c>
      <c r="L28" s="43"/>
      <c r="M28" s="43"/>
      <c r="N28" s="42" t="str">
        <f t="shared" si="1"/>
        <v/>
      </c>
      <c r="O28" s="155"/>
      <c r="P28" s="148"/>
    </row>
    <row r="29" spans="1:22" ht="16.5" customHeight="1" x14ac:dyDescent="0.25">
      <c r="A29" s="65"/>
      <c r="B29" s="150"/>
      <c r="C29" s="66"/>
      <c r="D29" s="66"/>
      <c r="E29" s="41"/>
      <c r="F29" s="42" t="str">
        <f t="shared" si="0"/>
        <v/>
      </c>
      <c r="G29" s="41"/>
      <c r="H29" s="43"/>
      <c r="I29" s="43"/>
      <c r="J29" s="43"/>
      <c r="K29" s="40" t="str">
        <f t="shared" si="2"/>
        <v/>
      </c>
      <c r="L29" s="43"/>
      <c r="M29" s="43"/>
      <c r="N29" s="42" t="str">
        <f t="shared" si="1"/>
        <v/>
      </c>
      <c r="O29" s="155"/>
      <c r="P29" s="148"/>
    </row>
    <row r="30" spans="1:22" ht="16.5" customHeight="1" x14ac:dyDescent="0.25">
      <c r="A30" s="65"/>
      <c r="B30" s="150"/>
      <c r="C30" s="66"/>
      <c r="D30" s="66"/>
      <c r="E30" s="41"/>
      <c r="F30" s="42" t="str">
        <f t="shared" si="0"/>
        <v/>
      </c>
      <c r="G30" s="41"/>
      <c r="H30" s="43"/>
      <c r="I30" s="43"/>
      <c r="J30" s="43"/>
      <c r="K30" s="40" t="str">
        <f t="shared" si="2"/>
        <v/>
      </c>
      <c r="L30" s="43"/>
      <c r="M30" s="43"/>
      <c r="N30" s="42" t="str">
        <f t="shared" si="1"/>
        <v/>
      </c>
      <c r="O30" s="155"/>
      <c r="P30" s="148"/>
    </row>
    <row r="31" spans="1:22" s="1" customFormat="1" ht="16.5" customHeight="1" x14ac:dyDescent="0.25">
      <c r="A31" s="65"/>
      <c r="B31" s="150"/>
      <c r="C31" s="66"/>
      <c r="D31" s="66"/>
      <c r="E31" s="41"/>
      <c r="F31" s="42" t="str">
        <f t="shared" si="0"/>
        <v/>
      </c>
      <c r="G31" s="41"/>
      <c r="H31" s="43"/>
      <c r="I31" s="43"/>
      <c r="J31" s="43"/>
      <c r="K31" s="40" t="str">
        <f t="shared" si="2"/>
        <v/>
      </c>
      <c r="L31" s="43"/>
      <c r="M31" s="43"/>
      <c r="N31" s="42" t="str">
        <f t="shared" si="1"/>
        <v/>
      </c>
      <c r="O31" s="155"/>
      <c r="P31" s="148"/>
    </row>
    <row r="32" spans="1:22" ht="16.5" customHeight="1" x14ac:dyDescent="0.25">
      <c r="A32" s="65"/>
      <c r="B32" s="150"/>
      <c r="C32" s="66"/>
      <c r="D32" s="66"/>
      <c r="E32" s="41"/>
      <c r="F32" s="42" t="str">
        <f t="shared" si="0"/>
        <v/>
      </c>
      <c r="G32" s="41"/>
      <c r="H32" s="43"/>
      <c r="I32" s="43"/>
      <c r="J32" s="43"/>
      <c r="K32" s="40" t="str">
        <f t="shared" si="2"/>
        <v/>
      </c>
      <c r="L32" s="43"/>
      <c r="M32" s="43"/>
      <c r="N32" s="42" t="str">
        <f t="shared" si="1"/>
        <v/>
      </c>
      <c r="O32" s="155"/>
      <c r="P32" s="148"/>
    </row>
    <row r="33" spans="1:16" ht="16.5" customHeight="1" x14ac:dyDescent="0.25">
      <c r="A33" s="40" t="str">
        <f t="shared" ref="A33:E33" si="3">IF(SUM(A21:A32)=0,"",SUM(A21:A32))</f>
        <v/>
      </c>
      <c r="B33" s="40"/>
      <c r="C33" s="40" t="str">
        <f t="shared" si="3"/>
        <v/>
      </c>
      <c r="D33" s="40">
        <f>SUM(D21:D32)</f>
        <v>0</v>
      </c>
      <c r="E33" s="40" t="str">
        <f t="shared" si="3"/>
        <v/>
      </c>
      <c r="F33" s="40" t="str">
        <f>IF(SUM(F21:F32)=0,"",SUM(F21:F32))</f>
        <v/>
      </c>
      <c r="G33" s="40" t="str">
        <f>IF(SUM(G21:G32)=0,"",SUM(G21:G32))</f>
        <v/>
      </c>
      <c r="H33" s="40" t="str">
        <f t="shared" ref="H33:N33" si="4">IF(SUM(H21:H32)=0,"",SUM(H21:H32))</f>
        <v/>
      </c>
      <c r="I33" s="40" t="str">
        <f t="shared" si="4"/>
        <v/>
      </c>
      <c r="J33" s="40" t="str">
        <f t="shared" si="4"/>
        <v/>
      </c>
      <c r="K33" s="40" t="str">
        <f t="shared" si="4"/>
        <v/>
      </c>
      <c r="L33" s="40" t="str">
        <f t="shared" si="4"/>
        <v/>
      </c>
      <c r="M33" s="40" t="str">
        <f t="shared" si="4"/>
        <v/>
      </c>
      <c r="N33" s="42" t="str">
        <f t="shared" si="4"/>
        <v/>
      </c>
      <c r="O33" s="155" t="str">
        <f>IF(SUM(O21:O32)=0,"",SUM(O21:O32))</f>
        <v/>
      </c>
      <c r="P33" s="148"/>
    </row>
    <row r="34" spans="1:16" ht="16.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5"/>
      <c r="O34" s="9"/>
    </row>
    <row r="35" spans="1:16" ht="25.5" customHeight="1" x14ac:dyDescent="0.25">
      <c r="A35" s="227" t="s">
        <v>78</v>
      </c>
      <c r="B35" s="227"/>
      <c r="C35" s="227"/>
      <c r="D35" s="227"/>
      <c r="E35" s="228"/>
      <c r="F35" s="10" t="s">
        <v>24</v>
      </c>
      <c r="H35" s="10" t="s">
        <v>6</v>
      </c>
      <c r="I35" s="10" t="s">
        <v>9</v>
      </c>
      <c r="J35" s="10" t="s">
        <v>7</v>
      </c>
      <c r="K35" s="10" t="s">
        <v>8</v>
      </c>
      <c r="L35" s="23"/>
      <c r="M35" s="23"/>
      <c r="N35" s="23"/>
    </row>
    <row r="36" spans="1:16" ht="16.5" customHeight="1" x14ac:dyDescent="0.25">
      <c r="A36" s="227"/>
      <c r="B36" s="227"/>
      <c r="C36" s="227"/>
      <c r="D36" s="227"/>
      <c r="E36" s="228"/>
      <c r="F36" s="16" t="str">
        <f>F33</f>
        <v/>
      </c>
      <c r="H36" s="29"/>
      <c r="I36" s="29"/>
      <c r="J36" s="30"/>
      <c r="K36" s="31" t="str">
        <f>IF(OR(F36="",F36=0),"",ROUND(F36*(H36*I36+J36)/1000,2))</f>
        <v/>
      </c>
      <c r="L36" s="38"/>
      <c r="M36" s="249" t="s">
        <v>8</v>
      </c>
      <c r="N36" s="250"/>
      <c r="O36" s="147" t="str">
        <f>K36</f>
        <v/>
      </c>
    </row>
    <row r="37" spans="1:16" ht="5.25" customHeight="1" x14ac:dyDescent="0.25">
      <c r="A37" s="3"/>
      <c r="B37" s="3"/>
      <c r="C37" s="3"/>
      <c r="D37" s="3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 ht="15" customHeight="1" x14ac:dyDescent="0.25">
      <c r="A38" s="13"/>
      <c r="B38" s="3"/>
      <c r="C38" s="3"/>
      <c r="D38" s="3"/>
      <c r="E38" s="20"/>
      <c r="F38" s="20"/>
      <c r="G38" s="20"/>
      <c r="H38" s="21"/>
      <c r="I38" s="21"/>
      <c r="J38" s="27" t="s">
        <v>18</v>
      </c>
      <c r="K38" s="31" t="str">
        <f>IF(K33&lt;&gt;"",IF(K36&lt;&gt;0,K33+K36,""),"")</f>
        <v/>
      </c>
      <c r="L38" s="38"/>
      <c r="M38" s="18"/>
      <c r="N38" s="45"/>
    </row>
    <row r="39" spans="1:16" ht="7.5" customHeight="1" x14ac:dyDescent="0.25">
      <c r="A39" s="13"/>
      <c r="B39" s="3"/>
      <c r="C39" s="3"/>
      <c r="D39" s="3"/>
      <c r="E39" s="20"/>
      <c r="F39" s="20"/>
      <c r="G39" s="20"/>
      <c r="H39" s="21"/>
      <c r="I39" s="21"/>
      <c r="J39" s="22"/>
      <c r="K39" s="17"/>
      <c r="L39" s="17"/>
      <c r="M39" s="18"/>
      <c r="N39" s="19"/>
    </row>
    <row r="40" spans="1:16" ht="25.5" customHeight="1" x14ac:dyDescent="0.25">
      <c r="A40" s="229" t="s">
        <v>25</v>
      </c>
      <c r="B40" s="229"/>
      <c r="C40" s="229"/>
      <c r="D40" s="229"/>
      <c r="E40" s="230"/>
      <c r="F40" s="26" t="s">
        <v>17</v>
      </c>
      <c r="G40" s="23"/>
      <c r="H40" s="23"/>
      <c r="J40" s="10" t="s">
        <v>15</v>
      </c>
      <c r="K40" s="10" t="s">
        <v>16</v>
      </c>
      <c r="L40" s="23"/>
      <c r="M40" s="23"/>
      <c r="N40" s="23"/>
    </row>
    <row r="41" spans="1:16" x14ac:dyDescent="0.25">
      <c r="A41" s="229"/>
      <c r="B41" s="229"/>
      <c r="C41" s="229"/>
      <c r="D41" s="229"/>
      <c r="E41" s="230"/>
      <c r="F41" s="16" t="str">
        <f>F33</f>
        <v/>
      </c>
      <c r="G41" s="24"/>
      <c r="H41" s="25"/>
      <c r="J41" s="30"/>
      <c r="K41" s="31" t="str">
        <f>IF(F41&lt;&gt;"",ROUND(F41*J41,2),"")</f>
        <v/>
      </c>
      <c r="L41" s="38"/>
      <c r="M41" s="249" t="s">
        <v>16</v>
      </c>
      <c r="N41" s="250"/>
      <c r="O41" s="147" t="str">
        <f>K41</f>
        <v/>
      </c>
    </row>
    <row r="42" spans="1:16" ht="5.25" customHeight="1" x14ac:dyDescent="0.25">
      <c r="A42" s="3"/>
      <c r="B42" s="3"/>
      <c r="C42" s="3"/>
      <c r="D42" s="3"/>
      <c r="E42"/>
      <c r="F42"/>
      <c r="G42"/>
      <c r="H42"/>
      <c r="L42" s="46"/>
      <c r="M42" s="46"/>
      <c r="N42" s="46"/>
    </row>
    <row r="43" spans="1:16" x14ac:dyDescent="0.25">
      <c r="B43" s="3"/>
      <c r="C43" s="3"/>
      <c r="D43" s="3"/>
      <c r="E43"/>
      <c r="F43"/>
      <c r="G43"/>
      <c r="H43"/>
      <c r="J43" s="136" t="s">
        <v>108</v>
      </c>
      <c r="K43" s="31" t="str">
        <f>IF(K33&lt;&gt;"",IF(K41&lt;&gt;0,K33+K41,""),"")</f>
        <v/>
      </c>
      <c r="L43" s="38"/>
      <c r="M43" s="46"/>
      <c r="N43" s="38"/>
      <c r="O43" s="128"/>
    </row>
    <row r="44" spans="1:16" ht="8.25" customHeight="1" x14ac:dyDescent="0.25">
      <c r="B44" s="3"/>
      <c r="C44" s="3"/>
      <c r="D44" s="3"/>
      <c r="E44"/>
      <c r="F44"/>
      <c r="G44"/>
      <c r="H44"/>
      <c r="J44" s="28"/>
      <c r="K44" s="38"/>
      <c r="L44" s="38"/>
      <c r="M44" s="46"/>
      <c r="N44" s="38"/>
    </row>
    <row r="45" spans="1:16" s="47" customFormat="1" ht="21.75" customHeight="1" x14ac:dyDescent="0.3">
      <c r="A45" s="244" t="s">
        <v>93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3" t="str">
        <f>(IF(ISNUMBER(N33),N33+K36+K41,"0,00"))</f>
        <v>0,00</v>
      </c>
      <c r="O45" s="243"/>
    </row>
    <row r="46" spans="1:16" ht="19.5" customHeight="1" x14ac:dyDescent="0.25">
      <c r="A46" s="245" t="s">
        <v>97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7"/>
      <c r="N46" s="243" t="str">
        <f>(IF(ISNUMBER(O33),O33+O36+O41,"0,00"))</f>
        <v>0,00</v>
      </c>
      <c r="O46" s="243"/>
    </row>
    <row r="47" spans="1:16" ht="15.75" customHeight="1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</row>
    <row r="48" spans="1:16" x14ac:dyDescent="0.25">
      <c r="A48" s="137" t="s">
        <v>109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4" x14ac:dyDescent="0.25">
      <c r="A49" s="115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240"/>
      <c r="M49" s="240"/>
      <c r="N49" s="1"/>
    </row>
    <row r="50" spans="1:14" x14ac:dyDescent="0.25">
      <c r="A50" s="3"/>
    </row>
    <row r="51" spans="1:14" x14ac:dyDescent="0.25">
      <c r="A51" s="3"/>
    </row>
    <row r="52" spans="1:14" x14ac:dyDescent="0.25">
      <c r="A52" s="3"/>
    </row>
    <row r="54" spans="1:14" x14ac:dyDescent="0.25">
      <c r="A54" s="3"/>
    </row>
    <row r="55" spans="1:14" x14ac:dyDescent="0.25">
      <c r="A55" s="3"/>
    </row>
    <row r="56" spans="1:14" x14ac:dyDescent="0.25">
      <c r="A56" s="3"/>
    </row>
  </sheetData>
  <sheetProtection algorithmName="SHA-512" hashValue="E9kI0veCA5Zhffni+8ZB5QKK8uqDPDcDRHQDazmnBjwbdlvZbq5ISL5f8F/25WMok4fC0ZoL3wWxns2j8c0HDg==" saltValue="31jjDrPiKk3g4lvkOZSePA==" spinCount="100000" sheet="1" selectLockedCells="1"/>
  <mergeCells count="34">
    <mergeCell ref="L49:M49"/>
    <mergeCell ref="A40:E41"/>
    <mergeCell ref="M41:N41"/>
    <mergeCell ref="A45:M45"/>
    <mergeCell ref="N45:O45"/>
    <mergeCell ref="A46:M46"/>
    <mergeCell ref="N46:O46"/>
    <mergeCell ref="M19:M20"/>
    <mergeCell ref="N19:N20"/>
    <mergeCell ref="O19:P19"/>
    <mergeCell ref="A35:E36"/>
    <mergeCell ref="M36:N36"/>
    <mergeCell ref="F19:F20"/>
    <mergeCell ref="G19:G20"/>
    <mergeCell ref="H19:J19"/>
    <mergeCell ref="K19:K20"/>
    <mergeCell ref="L19:L20"/>
    <mergeCell ref="E9:F9"/>
    <mergeCell ref="J9:K9"/>
    <mergeCell ref="E5:H5"/>
    <mergeCell ref="I5:J5"/>
    <mergeCell ref="K5:N5"/>
    <mergeCell ref="E11:N11"/>
    <mergeCell ref="A12:C13"/>
    <mergeCell ref="F13:H13"/>
    <mergeCell ref="J13:M13"/>
    <mergeCell ref="O11:P14"/>
    <mergeCell ref="A15:I15"/>
    <mergeCell ref="A16:I16"/>
    <mergeCell ref="A19:A20"/>
    <mergeCell ref="B19:B20"/>
    <mergeCell ref="C19:C20"/>
    <mergeCell ref="D19:D20"/>
    <mergeCell ref="E19:E20"/>
  </mergeCells>
  <conditionalFormatting sqref="N13">
    <cfRule type="cellIs" dxfId="51" priority="2" operator="lessThan">
      <formula>0.8</formula>
    </cfRule>
  </conditionalFormatting>
  <conditionalFormatting sqref="O11:P14">
    <cfRule type="containsText" dxfId="50" priority="1" operator="containsText" text="Die gewährte monatliche Ausbildungsvergütung liegt unter 80 Prozent der vergleichbaren Ausbildungsvergütung nach dem TVAöD-Pflege. Eine Erstattung durch das Land ist ausgeschlossen. ">
      <formula>NOT(ISERROR(SEARCH("Die gewährte monatliche Ausbildungsvergütung liegt unter 80 Prozent der vergleichbaren Ausbildungsvergütung nach dem TVAöD-Pflege. Eine Erstattung durch das Land ist ausgeschlossen. ",O11)))</formula>
    </cfRule>
  </conditionalFormatting>
  <dataValidations count="2">
    <dataValidation type="list" allowBlank="1" showInputMessage="1" showErrorMessage="1" sqref="F7">
      <formula1>$W$8:$W$9</formula1>
    </dataValidation>
    <dataValidation type="list" allowBlank="1" showInputMessage="1" showErrorMessage="1" sqref="K7">
      <formula1>$W$5:$W$6</formula1>
    </dataValidation>
  </dataValidations>
  <pageMargins left="0.7" right="0.7" top="0.78740157499999996" bottom="0.78740157499999996" header="0.3" footer="0.3"/>
  <pageSetup paperSize="9" scale="60" orientation="landscape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showGridLines="0" topLeftCell="A3" workbookViewId="0">
      <selection activeCell="K15" sqref="K15"/>
    </sheetView>
  </sheetViews>
  <sheetFormatPr baseColWidth="10" defaultColWidth="11.42578125" defaultRowHeight="15" x14ac:dyDescent="0.25"/>
  <cols>
    <col min="1" max="1" width="9.28515625" style="2" customWidth="1"/>
    <col min="2" max="2" width="7.85546875" style="2" customWidth="1"/>
    <col min="3" max="3" width="10.42578125" style="2" customWidth="1"/>
    <col min="4" max="4" width="12.140625" style="2" customWidth="1"/>
    <col min="5" max="5" width="6.85546875" style="2" customWidth="1"/>
    <col min="6" max="6" width="10.5703125" style="2" customWidth="1"/>
    <col min="7" max="8" width="11.7109375" style="2" customWidth="1"/>
    <col min="9" max="9" width="10.5703125" style="2" customWidth="1"/>
    <col min="10" max="10" width="10.42578125" style="2" customWidth="1"/>
    <col min="11" max="11" width="10.85546875" style="2" customWidth="1"/>
    <col min="12" max="13" width="11.7109375" style="2" customWidth="1"/>
    <col min="14" max="14" width="11" style="2" customWidth="1"/>
    <col min="15" max="15" width="13.5703125" style="2" customWidth="1"/>
    <col min="16" max="16" width="21" style="2" customWidth="1"/>
    <col min="17" max="17" width="11.42578125" style="2"/>
    <col min="18" max="23" width="11.42578125" style="2" hidden="1" customWidth="1"/>
    <col min="24" max="16384" width="11.42578125" style="2"/>
  </cols>
  <sheetData>
    <row r="1" spans="1:23" ht="15.75" x14ac:dyDescent="0.25">
      <c r="A1" s="116" t="s">
        <v>100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23" ht="18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3" ht="15.75" customHeight="1" x14ac:dyDescent="0.25">
      <c r="A3" s="6" t="s">
        <v>26</v>
      </c>
      <c r="B3" s="13"/>
      <c r="C3" s="13"/>
      <c r="D3" s="13"/>
      <c r="E3" s="170">
        <f>'Abrechnung Zusammenfassung'!F7</f>
        <v>0</v>
      </c>
      <c r="F3" s="168"/>
      <c r="G3" s="168"/>
      <c r="H3" s="168"/>
      <c r="I3" s="168"/>
      <c r="J3" s="168"/>
      <c r="K3" s="168"/>
      <c r="L3" s="168"/>
      <c r="M3" s="168"/>
      <c r="N3" s="169"/>
    </row>
    <row r="4" spans="1:23" s="36" customFormat="1" ht="8.25" customHeight="1" x14ac:dyDescent="0.25">
      <c r="A4" s="32"/>
      <c r="B4" s="33"/>
      <c r="C4" s="33"/>
      <c r="D4" s="33"/>
      <c r="E4" s="34"/>
      <c r="F4" s="34"/>
      <c r="G4" s="34"/>
      <c r="H4" s="34"/>
      <c r="I4" s="34"/>
      <c r="J4" s="34"/>
      <c r="K4" s="35"/>
      <c r="L4" s="35"/>
      <c r="M4" s="35"/>
      <c r="N4" s="35"/>
    </row>
    <row r="5" spans="1:23" ht="15.75" customHeight="1" x14ac:dyDescent="0.25">
      <c r="A5" s="6" t="s">
        <v>54</v>
      </c>
      <c r="B5" s="13"/>
      <c r="C5" s="13"/>
      <c r="D5" s="13"/>
      <c r="E5" s="231"/>
      <c r="F5" s="231"/>
      <c r="G5" s="231"/>
      <c r="H5" s="231"/>
      <c r="I5" s="232" t="s">
        <v>53</v>
      </c>
      <c r="J5" s="233"/>
      <c r="K5" s="226"/>
      <c r="L5" s="226"/>
      <c r="M5" s="226"/>
      <c r="N5" s="226"/>
      <c r="W5" s="2" t="s">
        <v>3</v>
      </c>
    </row>
    <row r="6" spans="1:23" ht="7.5" customHeight="1" x14ac:dyDescent="0.25">
      <c r="A6" s="7"/>
      <c r="B6" s="8"/>
      <c r="C6" s="13"/>
      <c r="D6" s="13"/>
      <c r="E6" s="14"/>
      <c r="F6" s="14"/>
      <c r="G6" s="14"/>
      <c r="H6" s="14"/>
      <c r="I6" s="12"/>
      <c r="J6" s="12"/>
      <c r="K6" s="12"/>
      <c r="L6" s="12"/>
      <c r="M6" s="12"/>
      <c r="N6" s="12"/>
      <c r="W6" s="2" t="s">
        <v>4</v>
      </c>
    </row>
    <row r="7" spans="1:23" ht="15.75" customHeight="1" x14ac:dyDescent="0.25">
      <c r="A7" s="7" t="s">
        <v>20</v>
      </c>
      <c r="B7" s="8"/>
      <c r="E7" s="117" t="s">
        <v>116</v>
      </c>
      <c r="F7" s="67"/>
      <c r="G7" s="2" t="s">
        <v>115</v>
      </c>
      <c r="H7" s="68"/>
      <c r="J7" s="145" t="s">
        <v>117</v>
      </c>
      <c r="K7" s="67"/>
      <c r="L7" s="2" t="s">
        <v>115</v>
      </c>
      <c r="M7" s="68"/>
    </row>
    <row r="8" spans="1:23" ht="7.5" customHeight="1" x14ac:dyDescent="0.25">
      <c r="A8" s="7"/>
      <c r="B8" s="8"/>
      <c r="E8" s="4"/>
      <c r="F8" s="39"/>
      <c r="G8" s="39"/>
      <c r="H8" s="4"/>
      <c r="I8" s="4"/>
      <c r="J8" s="12"/>
      <c r="K8" s="12"/>
      <c r="L8" s="12"/>
      <c r="M8" s="12"/>
      <c r="N8" s="12"/>
      <c r="W8" s="2" t="s">
        <v>4</v>
      </c>
    </row>
    <row r="9" spans="1:23" ht="16.5" customHeight="1" x14ac:dyDescent="0.25">
      <c r="A9" s="7" t="s">
        <v>21</v>
      </c>
      <c r="B9" s="8"/>
      <c r="C9" s="91" t="s">
        <v>68</v>
      </c>
      <c r="E9" s="238" t="s">
        <v>22</v>
      </c>
      <c r="F9" s="239"/>
      <c r="G9" s="67"/>
      <c r="J9" s="236" t="s">
        <v>19</v>
      </c>
      <c r="K9" s="237"/>
      <c r="L9" s="67"/>
      <c r="M9" s="37"/>
      <c r="N9" s="12"/>
      <c r="O9" s="133"/>
      <c r="P9" s="133"/>
      <c r="W9" s="2" t="s">
        <v>5</v>
      </c>
    </row>
    <row r="10" spans="1:23" ht="7.5" customHeight="1" x14ac:dyDescent="0.25">
      <c r="A10" s="7"/>
      <c r="B10" s="8"/>
      <c r="C10" s="13"/>
      <c r="D10" s="13"/>
      <c r="E10" s="4"/>
      <c r="F10" s="4"/>
      <c r="G10" s="4"/>
      <c r="H10" s="12"/>
      <c r="I10" s="12"/>
      <c r="J10" s="12"/>
      <c r="K10" s="12"/>
      <c r="L10" s="12"/>
      <c r="M10" s="12"/>
      <c r="N10" s="12"/>
      <c r="O10" s="133"/>
      <c r="P10" s="133"/>
    </row>
    <row r="11" spans="1:23" ht="15.75" customHeight="1" x14ac:dyDescent="0.25">
      <c r="A11" s="7" t="s">
        <v>73</v>
      </c>
      <c r="B11" s="13"/>
      <c r="C11" s="13"/>
      <c r="D11" s="13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07" t="str">
        <f>IF(N13&lt;80%,V16,IF(AND(N13&gt;80%,N13&lt;89.995%),V17,""))</f>
        <v/>
      </c>
      <c r="P11" s="207"/>
    </row>
    <row r="12" spans="1:23" ht="20.25" customHeight="1" x14ac:dyDescent="0.25">
      <c r="A12" s="234" t="s">
        <v>72</v>
      </c>
      <c r="B12" s="234"/>
      <c r="C12" s="234"/>
      <c r="D12" s="13"/>
      <c r="E12" s="95"/>
      <c r="F12" s="95"/>
      <c r="G12" s="95"/>
      <c r="H12" s="96"/>
      <c r="I12" s="96"/>
      <c r="J12" s="96"/>
      <c r="K12" s="97"/>
      <c r="L12" s="97"/>
      <c r="M12" s="97"/>
      <c r="N12" s="12"/>
      <c r="O12" s="207"/>
      <c r="P12" s="207"/>
      <c r="V12" s="129"/>
    </row>
    <row r="13" spans="1:23" ht="29.25" customHeight="1" x14ac:dyDescent="0.25">
      <c r="A13" s="235"/>
      <c r="B13" s="235"/>
      <c r="C13" s="235"/>
      <c r="D13" s="101"/>
      <c r="E13" s="99"/>
      <c r="F13" s="218" t="s">
        <v>71</v>
      </c>
      <c r="G13" s="218"/>
      <c r="H13" s="218"/>
      <c r="I13" s="100" t="str">
        <f>IF((D13=""),"",(IF($L$9="",1490.69,1552.07)))</f>
        <v/>
      </c>
      <c r="J13" s="219" t="s">
        <v>75</v>
      </c>
      <c r="K13" s="219"/>
      <c r="L13" s="219"/>
      <c r="M13" s="220"/>
      <c r="N13" s="102" t="str">
        <f>IF(ISNUMBER(D13),D13/I13,"0,00%")</f>
        <v>0,00%</v>
      </c>
      <c r="O13" s="207"/>
      <c r="P13" s="207"/>
    </row>
    <row r="14" spans="1:23" ht="10.5" customHeight="1" x14ac:dyDescent="0.25">
      <c r="A14" s="142"/>
      <c r="B14" s="142"/>
      <c r="C14" s="142"/>
      <c r="D14" s="251"/>
      <c r="E14" s="99"/>
      <c r="F14" s="143"/>
      <c r="G14" s="143"/>
      <c r="H14" s="143"/>
      <c r="I14" s="106"/>
      <c r="J14" s="144"/>
      <c r="K14" s="144"/>
      <c r="L14" s="144"/>
      <c r="M14" s="144"/>
      <c r="N14" s="108"/>
      <c r="O14" s="207"/>
      <c r="P14" s="207"/>
    </row>
    <row r="15" spans="1:23" ht="21.75" customHeight="1" x14ac:dyDescent="0.25">
      <c r="A15" s="221" t="s">
        <v>106</v>
      </c>
      <c r="B15" s="221"/>
      <c r="C15" s="221"/>
      <c r="D15" s="221"/>
      <c r="E15" s="221"/>
      <c r="F15" s="221"/>
      <c r="G15" s="221"/>
      <c r="H15" s="221"/>
      <c r="I15" s="222"/>
      <c r="J15" s="111" t="s">
        <v>76</v>
      </c>
      <c r="K15" s="146"/>
      <c r="L15" s="113" t="s">
        <v>77</v>
      </c>
      <c r="M15" s="146"/>
      <c r="O15" s="140"/>
      <c r="P15" s="140"/>
    </row>
    <row r="16" spans="1:23" ht="24.75" customHeight="1" x14ac:dyDescent="0.25">
      <c r="A16" s="223" t="s">
        <v>122</v>
      </c>
      <c r="B16" s="224"/>
      <c r="C16" s="224"/>
      <c r="D16" s="224"/>
      <c r="E16" s="224"/>
      <c r="F16" s="224"/>
      <c r="G16" s="224"/>
      <c r="H16" s="224"/>
      <c r="I16" s="225"/>
      <c r="J16" s="111" t="s">
        <v>76</v>
      </c>
      <c r="K16" s="146"/>
      <c r="L16" s="113" t="s">
        <v>77</v>
      </c>
      <c r="M16" s="146"/>
      <c r="O16" s="126" t="s">
        <v>79</v>
      </c>
      <c r="P16" s="146"/>
      <c r="V16" s="139" t="s">
        <v>104</v>
      </c>
    </row>
    <row r="17" spans="1:22" ht="13.5" customHeight="1" x14ac:dyDescent="0.25">
      <c r="A17" s="123"/>
      <c r="B17" s="110"/>
      <c r="C17" s="110"/>
      <c r="D17" s="110"/>
      <c r="E17" s="110"/>
      <c r="F17" s="110"/>
      <c r="G17" s="110"/>
      <c r="H17" s="110"/>
      <c r="I17" s="110"/>
      <c r="J17" s="124"/>
      <c r="K17" s="144"/>
      <c r="L17" s="108"/>
      <c r="V17" s="134" t="s">
        <v>119</v>
      </c>
    </row>
    <row r="18" spans="1:22" ht="9" customHeight="1" x14ac:dyDescent="0.25">
      <c r="C18" s="115"/>
      <c r="D18" s="121"/>
      <c r="E18" s="122"/>
      <c r="F18" s="122"/>
      <c r="G18" s="122"/>
      <c r="H18" s="121"/>
      <c r="I18" s="121"/>
      <c r="J18" s="121"/>
      <c r="K18" s="122"/>
      <c r="L18" s="144"/>
      <c r="M18" s="144"/>
      <c r="N18" s="108"/>
    </row>
    <row r="19" spans="1:22" ht="27" customHeight="1" x14ac:dyDescent="0.25">
      <c r="A19" s="208" t="s">
        <v>0</v>
      </c>
      <c r="B19" s="208" t="s">
        <v>2</v>
      </c>
      <c r="C19" s="208" t="s">
        <v>81</v>
      </c>
      <c r="D19" s="208" t="s">
        <v>82</v>
      </c>
      <c r="E19" s="209" t="s">
        <v>83</v>
      </c>
      <c r="F19" s="212" t="s">
        <v>102</v>
      </c>
      <c r="G19" s="209" t="s">
        <v>84</v>
      </c>
      <c r="H19" s="215" t="s">
        <v>1</v>
      </c>
      <c r="I19" s="216"/>
      <c r="J19" s="217"/>
      <c r="K19" s="241" t="s">
        <v>23</v>
      </c>
      <c r="L19" s="209" t="s">
        <v>88</v>
      </c>
      <c r="M19" s="209" t="s">
        <v>89</v>
      </c>
      <c r="N19" s="212" t="s">
        <v>90</v>
      </c>
      <c r="O19" s="248" t="s">
        <v>114</v>
      </c>
      <c r="P19" s="248"/>
    </row>
    <row r="20" spans="1:22" ht="60" customHeight="1" x14ac:dyDescent="0.25">
      <c r="A20" s="208" t="s">
        <v>0</v>
      </c>
      <c r="B20" s="208"/>
      <c r="C20" s="208"/>
      <c r="D20" s="208"/>
      <c r="E20" s="210"/>
      <c r="F20" s="213"/>
      <c r="G20" s="210"/>
      <c r="H20" s="44" t="s">
        <v>85</v>
      </c>
      <c r="I20" s="5" t="s">
        <v>86</v>
      </c>
      <c r="J20" s="11" t="s">
        <v>87</v>
      </c>
      <c r="K20" s="242"/>
      <c r="L20" s="211"/>
      <c r="M20" s="211"/>
      <c r="N20" s="214"/>
      <c r="O20" s="104" t="s">
        <v>91</v>
      </c>
      <c r="P20" s="135" t="s">
        <v>107</v>
      </c>
    </row>
    <row r="21" spans="1:22" ht="16.5" customHeight="1" x14ac:dyDescent="0.25">
      <c r="A21" s="65"/>
      <c r="B21" s="150"/>
      <c r="C21" s="66"/>
      <c r="D21" s="66"/>
      <c r="E21" s="41"/>
      <c r="F21" s="42" t="str">
        <f t="shared" ref="F21:F32" si="0">IF(C21="","",C21+D21+E21)</f>
        <v/>
      </c>
      <c r="G21" s="41"/>
      <c r="H21" s="43"/>
      <c r="I21" s="43"/>
      <c r="J21" s="43"/>
      <c r="K21" s="40" t="str">
        <f>IF(F21="","",(SUM(F21+H21+I21+J21)))</f>
        <v/>
      </c>
      <c r="L21" s="43"/>
      <c r="M21" s="43"/>
      <c r="N21" s="42" t="str">
        <f t="shared" ref="N21:N32" si="1">IF(K21="","",K21-L21-M21)</f>
        <v/>
      </c>
      <c r="O21" s="155"/>
      <c r="P21" s="148"/>
    </row>
    <row r="22" spans="1:22" ht="16.5" customHeight="1" x14ac:dyDescent="0.25">
      <c r="A22" s="65"/>
      <c r="B22" s="150"/>
      <c r="C22" s="66"/>
      <c r="D22" s="66"/>
      <c r="E22" s="41"/>
      <c r="F22" s="42" t="str">
        <f t="shared" si="0"/>
        <v/>
      </c>
      <c r="G22" s="41"/>
      <c r="H22" s="43"/>
      <c r="I22" s="43"/>
      <c r="J22" s="43"/>
      <c r="K22" s="40" t="str">
        <f t="shared" ref="K22:K32" si="2">IF(F22="","",(SUM(F22+H22+I22+J22)))</f>
        <v/>
      </c>
      <c r="L22" s="43"/>
      <c r="M22" s="43"/>
      <c r="N22" s="42" t="str">
        <f t="shared" si="1"/>
        <v/>
      </c>
      <c r="O22" s="155"/>
      <c r="P22" s="148"/>
      <c r="T22" s="2">
        <f>COUNTA(C21:C25)</f>
        <v>0</v>
      </c>
    </row>
    <row r="23" spans="1:22" ht="16.5" customHeight="1" x14ac:dyDescent="0.25">
      <c r="A23" s="65"/>
      <c r="B23" s="150"/>
      <c r="C23" s="66"/>
      <c r="D23" s="66"/>
      <c r="E23" s="41"/>
      <c r="F23" s="42" t="str">
        <f t="shared" si="0"/>
        <v/>
      </c>
      <c r="G23" s="41"/>
      <c r="H23" s="43"/>
      <c r="I23" s="43"/>
      <c r="J23" s="43"/>
      <c r="K23" s="40" t="str">
        <f t="shared" si="2"/>
        <v/>
      </c>
      <c r="L23" s="43"/>
      <c r="M23" s="43"/>
      <c r="N23" s="42" t="str">
        <f t="shared" si="1"/>
        <v/>
      </c>
      <c r="O23" s="155"/>
      <c r="P23" s="148"/>
    </row>
    <row r="24" spans="1:22" ht="16.5" customHeight="1" x14ac:dyDescent="0.25">
      <c r="A24" s="65"/>
      <c r="B24" s="150"/>
      <c r="C24" s="66"/>
      <c r="D24" s="66"/>
      <c r="E24" s="41"/>
      <c r="F24" s="42" t="str">
        <f t="shared" si="0"/>
        <v/>
      </c>
      <c r="G24" s="41"/>
      <c r="H24" s="43"/>
      <c r="I24" s="43"/>
      <c r="J24" s="43"/>
      <c r="K24" s="40" t="str">
        <f t="shared" si="2"/>
        <v/>
      </c>
      <c r="L24" s="43"/>
      <c r="M24" s="43"/>
      <c r="N24" s="42" t="str">
        <f t="shared" si="1"/>
        <v/>
      </c>
      <c r="O24" s="155"/>
      <c r="P24" s="148"/>
    </row>
    <row r="25" spans="1:22" ht="16.5" customHeight="1" x14ac:dyDescent="0.25">
      <c r="A25" s="65"/>
      <c r="B25" s="150"/>
      <c r="C25" s="66"/>
      <c r="D25" s="66"/>
      <c r="E25" s="41"/>
      <c r="F25" s="42" t="str">
        <f t="shared" si="0"/>
        <v/>
      </c>
      <c r="G25" s="41"/>
      <c r="H25" s="43"/>
      <c r="I25" s="43"/>
      <c r="J25" s="43"/>
      <c r="K25" s="40" t="str">
        <f t="shared" si="2"/>
        <v/>
      </c>
      <c r="L25" s="43"/>
      <c r="M25" s="43"/>
      <c r="N25" s="42" t="str">
        <f t="shared" si="1"/>
        <v/>
      </c>
      <c r="O25" s="155"/>
      <c r="P25" s="148"/>
    </row>
    <row r="26" spans="1:22" ht="16.5" customHeight="1" x14ac:dyDescent="0.25">
      <c r="A26" s="65"/>
      <c r="B26" s="150"/>
      <c r="C26" s="66"/>
      <c r="D26" s="66"/>
      <c r="E26" s="41"/>
      <c r="F26" s="42" t="str">
        <f t="shared" si="0"/>
        <v/>
      </c>
      <c r="G26" s="41"/>
      <c r="H26" s="43"/>
      <c r="I26" s="43"/>
      <c r="J26" s="43"/>
      <c r="K26" s="40" t="str">
        <f t="shared" si="2"/>
        <v/>
      </c>
      <c r="L26" s="43"/>
      <c r="M26" s="43"/>
      <c r="N26" s="42" t="str">
        <f t="shared" si="1"/>
        <v/>
      </c>
      <c r="O26" s="155"/>
      <c r="P26" s="148"/>
    </row>
    <row r="27" spans="1:22" ht="16.5" customHeight="1" x14ac:dyDescent="0.25">
      <c r="A27" s="65"/>
      <c r="B27" s="150"/>
      <c r="C27" s="66"/>
      <c r="D27" s="66"/>
      <c r="E27" s="41"/>
      <c r="F27" s="42" t="str">
        <f t="shared" si="0"/>
        <v/>
      </c>
      <c r="G27" s="41"/>
      <c r="H27" s="43"/>
      <c r="I27" s="43"/>
      <c r="J27" s="43"/>
      <c r="K27" s="40" t="str">
        <f t="shared" si="2"/>
        <v/>
      </c>
      <c r="L27" s="43"/>
      <c r="M27" s="43"/>
      <c r="N27" s="42" t="str">
        <f t="shared" si="1"/>
        <v/>
      </c>
      <c r="O27" s="155"/>
      <c r="P27" s="148"/>
    </row>
    <row r="28" spans="1:22" ht="16.5" customHeight="1" x14ac:dyDescent="0.25">
      <c r="A28" s="65"/>
      <c r="B28" s="150"/>
      <c r="C28" s="66"/>
      <c r="D28" s="66"/>
      <c r="E28" s="41"/>
      <c r="F28" s="42" t="str">
        <f t="shared" si="0"/>
        <v/>
      </c>
      <c r="G28" s="41"/>
      <c r="H28" s="43"/>
      <c r="I28" s="43"/>
      <c r="J28" s="43"/>
      <c r="K28" s="40" t="str">
        <f t="shared" si="2"/>
        <v/>
      </c>
      <c r="L28" s="43"/>
      <c r="M28" s="43"/>
      <c r="N28" s="42" t="str">
        <f t="shared" si="1"/>
        <v/>
      </c>
      <c r="O28" s="155"/>
      <c r="P28" s="148"/>
    </row>
    <row r="29" spans="1:22" ht="16.5" customHeight="1" x14ac:dyDescent="0.25">
      <c r="A29" s="65"/>
      <c r="B29" s="150"/>
      <c r="C29" s="66"/>
      <c r="D29" s="66"/>
      <c r="E29" s="41"/>
      <c r="F29" s="42" t="str">
        <f t="shared" si="0"/>
        <v/>
      </c>
      <c r="G29" s="41"/>
      <c r="H29" s="43"/>
      <c r="I29" s="43"/>
      <c r="J29" s="43"/>
      <c r="K29" s="40" t="str">
        <f t="shared" si="2"/>
        <v/>
      </c>
      <c r="L29" s="43"/>
      <c r="M29" s="43"/>
      <c r="N29" s="42" t="str">
        <f t="shared" si="1"/>
        <v/>
      </c>
      <c r="O29" s="155"/>
      <c r="P29" s="148"/>
    </row>
    <row r="30" spans="1:22" ht="16.5" customHeight="1" x14ac:dyDescent="0.25">
      <c r="A30" s="65"/>
      <c r="B30" s="150"/>
      <c r="C30" s="66"/>
      <c r="D30" s="66"/>
      <c r="E30" s="41"/>
      <c r="F30" s="42" t="str">
        <f t="shared" si="0"/>
        <v/>
      </c>
      <c r="G30" s="41"/>
      <c r="H30" s="43"/>
      <c r="I30" s="43"/>
      <c r="J30" s="43"/>
      <c r="K30" s="40" t="str">
        <f t="shared" si="2"/>
        <v/>
      </c>
      <c r="L30" s="43"/>
      <c r="M30" s="43"/>
      <c r="N30" s="42" t="str">
        <f t="shared" si="1"/>
        <v/>
      </c>
      <c r="O30" s="155"/>
      <c r="P30" s="148"/>
    </row>
    <row r="31" spans="1:22" s="1" customFormat="1" ht="16.5" customHeight="1" x14ac:dyDescent="0.25">
      <c r="A31" s="65"/>
      <c r="B31" s="150"/>
      <c r="C31" s="66"/>
      <c r="D31" s="66"/>
      <c r="E31" s="41"/>
      <c r="F31" s="42" t="str">
        <f t="shared" si="0"/>
        <v/>
      </c>
      <c r="G31" s="41"/>
      <c r="H31" s="43"/>
      <c r="I31" s="43"/>
      <c r="J31" s="43"/>
      <c r="K31" s="40" t="str">
        <f t="shared" si="2"/>
        <v/>
      </c>
      <c r="L31" s="43"/>
      <c r="M31" s="43"/>
      <c r="N31" s="42" t="str">
        <f t="shared" si="1"/>
        <v/>
      </c>
      <c r="O31" s="155"/>
      <c r="P31" s="148"/>
    </row>
    <row r="32" spans="1:22" ht="16.5" customHeight="1" x14ac:dyDescent="0.25">
      <c r="A32" s="65"/>
      <c r="B32" s="150"/>
      <c r="C32" s="66"/>
      <c r="D32" s="66"/>
      <c r="E32" s="41"/>
      <c r="F32" s="42" t="str">
        <f t="shared" si="0"/>
        <v/>
      </c>
      <c r="G32" s="41"/>
      <c r="H32" s="43"/>
      <c r="I32" s="43"/>
      <c r="J32" s="43"/>
      <c r="K32" s="40" t="str">
        <f t="shared" si="2"/>
        <v/>
      </c>
      <c r="L32" s="43"/>
      <c r="M32" s="43"/>
      <c r="N32" s="42" t="str">
        <f t="shared" si="1"/>
        <v/>
      </c>
      <c r="O32" s="155"/>
      <c r="P32" s="148"/>
    </row>
    <row r="33" spans="1:16" ht="16.5" customHeight="1" x14ac:dyDescent="0.25">
      <c r="A33" s="40" t="str">
        <f t="shared" ref="A33:E33" si="3">IF(SUM(A21:A32)=0,"",SUM(A21:A32))</f>
        <v/>
      </c>
      <c r="B33" s="40"/>
      <c r="C33" s="40" t="str">
        <f t="shared" si="3"/>
        <v/>
      </c>
      <c r="D33" s="40">
        <f>SUM(D21:D32)</f>
        <v>0</v>
      </c>
      <c r="E33" s="40" t="str">
        <f t="shared" si="3"/>
        <v/>
      </c>
      <c r="F33" s="40" t="str">
        <f>IF(SUM(F21:F32)=0,"",SUM(F21:F32))</f>
        <v/>
      </c>
      <c r="G33" s="40" t="str">
        <f>IF(SUM(G21:G32)=0,"",SUM(G21:G32))</f>
        <v/>
      </c>
      <c r="H33" s="40" t="str">
        <f t="shared" ref="H33:N33" si="4">IF(SUM(H21:H32)=0,"",SUM(H21:H32))</f>
        <v/>
      </c>
      <c r="I33" s="40" t="str">
        <f t="shared" si="4"/>
        <v/>
      </c>
      <c r="J33" s="40" t="str">
        <f t="shared" si="4"/>
        <v/>
      </c>
      <c r="K33" s="40" t="str">
        <f t="shared" si="4"/>
        <v/>
      </c>
      <c r="L33" s="40" t="str">
        <f t="shared" si="4"/>
        <v/>
      </c>
      <c r="M33" s="40" t="str">
        <f t="shared" si="4"/>
        <v/>
      </c>
      <c r="N33" s="42" t="str">
        <f t="shared" si="4"/>
        <v/>
      </c>
      <c r="O33" s="155" t="str">
        <f>IF(SUM(O21:O32)=0,"",SUM(O21:O32))</f>
        <v/>
      </c>
      <c r="P33" s="148"/>
    </row>
    <row r="34" spans="1:16" ht="16.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5"/>
      <c r="O34" s="9"/>
    </row>
    <row r="35" spans="1:16" ht="25.5" customHeight="1" x14ac:dyDescent="0.25">
      <c r="A35" s="227" t="s">
        <v>78</v>
      </c>
      <c r="B35" s="227"/>
      <c r="C35" s="227"/>
      <c r="D35" s="227"/>
      <c r="E35" s="228"/>
      <c r="F35" s="10" t="s">
        <v>24</v>
      </c>
      <c r="H35" s="10" t="s">
        <v>6</v>
      </c>
      <c r="I35" s="10" t="s">
        <v>9</v>
      </c>
      <c r="J35" s="10" t="s">
        <v>7</v>
      </c>
      <c r="K35" s="10" t="s">
        <v>8</v>
      </c>
      <c r="L35" s="23"/>
      <c r="M35" s="23"/>
      <c r="N35" s="23"/>
    </row>
    <row r="36" spans="1:16" ht="16.5" customHeight="1" x14ac:dyDescent="0.25">
      <c r="A36" s="227"/>
      <c r="B36" s="227"/>
      <c r="C36" s="227"/>
      <c r="D36" s="227"/>
      <c r="E36" s="228"/>
      <c r="F36" s="16" t="str">
        <f>F33</f>
        <v/>
      </c>
      <c r="H36" s="29"/>
      <c r="I36" s="29"/>
      <c r="J36" s="30"/>
      <c r="K36" s="31" t="str">
        <f>IF(OR(F36="",F36=0),"",ROUND(F36*(H36*I36+J36)/1000,2))</f>
        <v/>
      </c>
      <c r="L36" s="38"/>
      <c r="M36" s="249" t="s">
        <v>8</v>
      </c>
      <c r="N36" s="250"/>
      <c r="O36" s="147" t="str">
        <f>K36</f>
        <v/>
      </c>
    </row>
    <row r="37" spans="1:16" ht="5.25" customHeight="1" x14ac:dyDescent="0.25">
      <c r="A37" s="3"/>
      <c r="B37" s="3"/>
      <c r="C37" s="3"/>
      <c r="D37" s="3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 ht="15" customHeight="1" x14ac:dyDescent="0.25">
      <c r="A38" s="13"/>
      <c r="B38" s="3"/>
      <c r="C38" s="3"/>
      <c r="D38" s="3"/>
      <c r="E38" s="20"/>
      <c r="F38" s="20"/>
      <c r="G38" s="20"/>
      <c r="H38" s="21"/>
      <c r="I38" s="21"/>
      <c r="J38" s="27" t="s">
        <v>18</v>
      </c>
      <c r="K38" s="31" t="str">
        <f>IF(K33&lt;&gt;"",IF(K36&lt;&gt;0,K33+K36,""),"")</f>
        <v/>
      </c>
      <c r="L38" s="38"/>
      <c r="M38" s="18"/>
      <c r="N38" s="45"/>
    </row>
    <row r="39" spans="1:16" ht="7.5" customHeight="1" x14ac:dyDescent="0.25">
      <c r="A39" s="13"/>
      <c r="B39" s="3"/>
      <c r="C39" s="3"/>
      <c r="D39" s="3"/>
      <c r="E39" s="20"/>
      <c r="F39" s="20"/>
      <c r="G39" s="20"/>
      <c r="H39" s="21"/>
      <c r="I39" s="21"/>
      <c r="J39" s="22"/>
      <c r="K39" s="17"/>
      <c r="L39" s="17"/>
      <c r="M39" s="18"/>
      <c r="N39" s="19"/>
    </row>
    <row r="40" spans="1:16" ht="25.5" customHeight="1" x14ac:dyDescent="0.25">
      <c r="A40" s="229" t="s">
        <v>25</v>
      </c>
      <c r="B40" s="229"/>
      <c r="C40" s="229"/>
      <c r="D40" s="229"/>
      <c r="E40" s="230"/>
      <c r="F40" s="26" t="s">
        <v>17</v>
      </c>
      <c r="G40" s="23"/>
      <c r="H40" s="23"/>
      <c r="J40" s="10" t="s">
        <v>15</v>
      </c>
      <c r="K40" s="10" t="s">
        <v>16</v>
      </c>
      <c r="L40" s="23"/>
      <c r="M40" s="23"/>
      <c r="N40" s="23"/>
    </row>
    <row r="41" spans="1:16" x14ac:dyDescent="0.25">
      <c r="A41" s="229"/>
      <c r="B41" s="229"/>
      <c r="C41" s="229"/>
      <c r="D41" s="229"/>
      <c r="E41" s="230"/>
      <c r="F41" s="16" t="str">
        <f>F33</f>
        <v/>
      </c>
      <c r="G41" s="24"/>
      <c r="H41" s="25"/>
      <c r="J41" s="30"/>
      <c r="K41" s="31" t="str">
        <f>IF(F41&lt;&gt;"",ROUND(F41*J41,2),"")</f>
        <v/>
      </c>
      <c r="L41" s="38"/>
      <c r="M41" s="249" t="s">
        <v>16</v>
      </c>
      <c r="N41" s="250"/>
      <c r="O41" s="147" t="str">
        <f>K41</f>
        <v/>
      </c>
    </row>
    <row r="42" spans="1:16" ht="5.25" customHeight="1" x14ac:dyDescent="0.25">
      <c r="A42" s="3"/>
      <c r="B42" s="3"/>
      <c r="C42" s="3"/>
      <c r="D42" s="3"/>
      <c r="E42"/>
      <c r="F42"/>
      <c r="G42"/>
      <c r="H42"/>
      <c r="L42" s="46"/>
      <c r="M42" s="46"/>
      <c r="N42" s="46"/>
    </row>
    <row r="43" spans="1:16" x14ac:dyDescent="0.25">
      <c r="B43" s="3"/>
      <c r="C43" s="3"/>
      <c r="D43" s="3"/>
      <c r="E43"/>
      <c r="F43"/>
      <c r="G43"/>
      <c r="H43"/>
      <c r="J43" s="136" t="s">
        <v>108</v>
      </c>
      <c r="K43" s="31" t="str">
        <f>IF(K33&lt;&gt;"",IF(K41&lt;&gt;0,K33+K41,""),"")</f>
        <v/>
      </c>
      <c r="L43" s="38"/>
      <c r="M43" s="46"/>
      <c r="N43" s="38"/>
      <c r="O43" s="128"/>
    </row>
    <row r="44" spans="1:16" ht="8.25" customHeight="1" x14ac:dyDescent="0.25">
      <c r="B44" s="3"/>
      <c r="C44" s="3"/>
      <c r="D44" s="3"/>
      <c r="E44"/>
      <c r="F44"/>
      <c r="G44"/>
      <c r="H44"/>
      <c r="J44" s="28"/>
      <c r="K44" s="38"/>
      <c r="L44" s="38"/>
      <c r="M44" s="46"/>
      <c r="N44" s="38"/>
    </row>
    <row r="45" spans="1:16" s="47" customFormat="1" ht="21.75" customHeight="1" x14ac:dyDescent="0.3">
      <c r="A45" s="244" t="s">
        <v>93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3" t="str">
        <f>(IF(ISNUMBER(N33),N33+K36+K41,"0,00"))</f>
        <v>0,00</v>
      </c>
      <c r="O45" s="243"/>
    </row>
    <row r="46" spans="1:16" ht="19.5" customHeight="1" x14ac:dyDescent="0.25">
      <c r="A46" s="245" t="s">
        <v>97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7"/>
      <c r="N46" s="243" t="str">
        <f>(IF(ISNUMBER(O33),O33+O36+O41,"0,00"))</f>
        <v>0,00</v>
      </c>
      <c r="O46" s="243"/>
    </row>
    <row r="47" spans="1:16" ht="15.75" customHeight="1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</row>
    <row r="48" spans="1:16" x14ac:dyDescent="0.25">
      <c r="A48" s="137" t="s">
        <v>109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4" x14ac:dyDescent="0.25">
      <c r="A49" s="115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240"/>
      <c r="M49" s="240"/>
      <c r="N49" s="1"/>
    </row>
    <row r="50" spans="1:14" x14ac:dyDescent="0.25">
      <c r="A50" s="3"/>
    </row>
    <row r="51" spans="1:14" x14ac:dyDescent="0.25">
      <c r="A51" s="3"/>
    </row>
    <row r="52" spans="1:14" x14ac:dyDescent="0.25">
      <c r="A52" s="3"/>
    </row>
    <row r="54" spans="1:14" x14ac:dyDescent="0.25">
      <c r="A54" s="3"/>
    </row>
    <row r="55" spans="1:14" x14ac:dyDescent="0.25">
      <c r="A55" s="3"/>
    </row>
    <row r="56" spans="1:14" x14ac:dyDescent="0.25">
      <c r="A56" s="3"/>
    </row>
  </sheetData>
  <sheetProtection algorithmName="SHA-512" hashValue="t2VV/dHBeIUnhsOIXIv1P+aDf09Wguk4q7I/fl5tdbqbpMM7/IEDobRpUQu++sRu/uql1X2gIdkxvWHUo/souA==" saltValue="mfGaNWx2Axjt/F+pz1ua4A==" spinCount="100000" sheet="1" selectLockedCells="1"/>
  <mergeCells count="34">
    <mergeCell ref="L49:M49"/>
    <mergeCell ref="A40:E41"/>
    <mergeCell ref="M41:N41"/>
    <mergeCell ref="A45:M45"/>
    <mergeCell ref="N45:O45"/>
    <mergeCell ref="A46:M46"/>
    <mergeCell ref="N46:O46"/>
    <mergeCell ref="M19:M20"/>
    <mergeCell ref="N19:N20"/>
    <mergeCell ref="O19:P19"/>
    <mergeCell ref="A35:E36"/>
    <mergeCell ref="M36:N36"/>
    <mergeCell ref="F19:F20"/>
    <mergeCell ref="G19:G20"/>
    <mergeCell ref="H19:J19"/>
    <mergeCell ref="K19:K20"/>
    <mergeCell ref="L19:L20"/>
    <mergeCell ref="E9:F9"/>
    <mergeCell ref="J9:K9"/>
    <mergeCell ref="E5:H5"/>
    <mergeCell ref="I5:J5"/>
    <mergeCell ref="K5:N5"/>
    <mergeCell ref="E11:N11"/>
    <mergeCell ref="A12:C13"/>
    <mergeCell ref="F13:H13"/>
    <mergeCell ref="J13:M13"/>
    <mergeCell ref="O11:P14"/>
    <mergeCell ref="A15:I15"/>
    <mergeCell ref="A16:I16"/>
    <mergeCell ref="A19:A20"/>
    <mergeCell ref="B19:B20"/>
    <mergeCell ref="C19:C20"/>
    <mergeCell ref="D19:D20"/>
    <mergeCell ref="E19:E20"/>
  </mergeCells>
  <conditionalFormatting sqref="N13">
    <cfRule type="cellIs" dxfId="49" priority="2" operator="lessThan">
      <formula>0.8</formula>
    </cfRule>
  </conditionalFormatting>
  <conditionalFormatting sqref="O11:P14">
    <cfRule type="containsText" dxfId="48" priority="1" operator="containsText" text="Die gewährte monatliche Ausbildungsvergütung liegt unter 80 Prozent der vergleichbaren Ausbildungsvergütung nach dem TVAöD-Pflege. Eine Erstattung durch das Land ist ausgeschlossen. ">
      <formula>NOT(ISERROR(SEARCH("Die gewährte monatliche Ausbildungsvergütung liegt unter 80 Prozent der vergleichbaren Ausbildungsvergütung nach dem TVAöD-Pflege. Eine Erstattung durch das Land ist ausgeschlossen. ",O11)))</formula>
    </cfRule>
  </conditionalFormatting>
  <dataValidations count="2">
    <dataValidation type="list" allowBlank="1" showInputMessage="1" showErrorMessage="1" sqref="F7">
      <formula1>$W$8:$W$9</formula1>
    </dataValidation>
    <dataValidation type="list" allowBlank="1" showInputMessage="1" showErrorMessage="1" sqref="K7">
      <formula1>$W$5:$W$6</formula1>
    </dataValidation>
  </dataValidations>
  <pageMargins left="0.7" right="0.7" top="0.78740157499999996" bottom="0.78740157499999996" header="0.3" footer="0.3"/>
  <pageSetup paperSize="9" scale="62" orientation="landscape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showGridLines="0" topLeftCell="A3" workbookViewId="0">
      <selection activeCell="K15" sqref="K15"/>
    </sheetView>
  </sheetViews>
  <sheetFormatPr baseColWidth="10" defaultColWidth="11.42578125" defaultRowHeight="15" x14ac:dyDescent="0.25"/>
  <cols>
    <col min="1" max="1" width="9.28515625" style="2" customWidth="1"/>
    <col min="2" max="2" width="7.85546875" style="2" customWidth="1"/>
    <col min="3" max="3" width="10.42578125" style="2" customWidth="1"/>
    <col min="4" max="4" width="12.140625" style="2" customWidth="1"/>
    <col min="5" max="5" width="6.85546875" style="2" customWidth="1"/>
    <col min="6" max="6" width="10.5703125" style="2" customWidth="1"/>
    <col min="7" max="8" width="11.7109375" style="2" customWidth="1"/>
    <col min="9" max="9" width="10.5703125" style="2" customWidth="1"/>
    <col min="10" max="10" width="10.42578125" style="2" customWidth="1"/>
    <col min="11" max="11" width="10.85546875" style="2" customWidth="1"/>
    <col min="12" max="13" width="11.7109375" style="2" customWidth="1"/>
    <col min="14" max="14" width="11" style="2" customWidth="1"/>
    <col min="15" max="15" width="13.5703125" style="2" customWidth="1"/>
    <col min="16" max="16" width="21" style="2" customWidth="1"/>
    <col min="17" max="17" width="11.42578125" style="2"/>
    <col min="18" max="23" width="11.42578125" style="2" hidden="1" customWidth="1"/>
    <col min="24" max="16384" width="11.42578125" style="2"/>
  </cols>
  <sheetData>
    <row r="1" spans="1:23" ht="15.75" x14ac:dyDescent="0.25">
      <c r="A1" s="116" t="s">
        <v>100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23" ht="18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3" ht="15.75" customHeight="1" x14ac:dyDescent="0.25">
      <c r="A3" s="6" t="s">
        <v>26</v>
      </c>
      <c r="B3" s="13"/>
      <c r="C3" s="13"/>
      <c r="D3" s="13"/>
      <c r="E3" s="170">
        <f>'Abrechnung Zusammenfassung'!F7</f>
        <v>0</v>
      </c>
      <c r="F3" s="168"/>
      <c r="G3" s="168"/>
      <c r="H3" s="168"/>
      <c r="I3" s="168"/>
      <c r="J3" s="168"/>
      <c r="K3" s="168"/>
      <c r="L3" s="168"/>
      <c r="M3" s="168"/>
      <c r="N3" s="169"/>
    </row>
    <row r="4" spans="1:23" s="36" customFormat="1" ht="8.25" customHeight="1" x14ac:dyDescent="0.25">
      <c r="A4" s="32"/>
      <c r="B4" s="33"/>
      <c r="C4" s="33"/>
      <c r="D4" s="33"/>
      <c r="E4" s="34"/>
      <c r="F4" s="34"/>
      <c r="G4" s="34"/>
      <c r="H4" s="34"/>
      <c r="I4" s="34"/>
      <c r="J4" s="34"/>
      <c r="K4" s="35"/>
      <c r="L4" s="35"/>
      <c r="M4" s="35"/>
      <c r="N4" s="35"/>
    </row>
    <row r="5" spans="1:23" ht="15.75" customHeight="1" x14ac:dyDescent="0.25">
      <c r="A5" s="6" t="s">
        <v>54</v>
      </c>
      <c r="B5" s="13"/>
      <c r="C5" s="13"/>
      <c r="D5" s="13"/>
      <c r="E5" s="231"/>
      <c r="F5" s="231"/>
      <c r="G5" s="231"/>
      <c r="H5" s="231"/>
      <c r="I5" s="232" t="s">
        <v>53</v>
      </c>
      <c r="J5" s="233"/>
      <c r="K5" s="226"/>
      <c r="L5" s="226"/>
      <c r="M5" s="226"/>
      <c r="N5" s="226"/>
      <c r="W5" s="2" t="s">
        <v>3</v>
      </c>
    </row>
    <row r="6" spans="1:23" ht="7.5" customHeight="1" x14ac:dyDescent="0.25">
      <c r="A6" s="7"/>
      <c r="B6" s="8"/>
      <c r="C6" s="13"/>
      <c r="D6" s="13"/>
      <c r="E6" s="14"/>
      <c r="F6" s="14"/>
      <c r="G6" s="14"/>
      <c r="H6" s="14"/>
      <c r="I6" s="12"/>
      <c r="J6" s="12"/>
      <c r="K6" s="12"/>
      <c r="L6" s="12"/>
      <c r="M6" s="12"/>
      <c r="N6" s="12"/>
      <c r="W6" s="2" t="s">
        <v>4</v>
      </c>
    </row>
    <row r="7" spans="1:23" ht="15.75" customHeight="1" x14ac:dyDescent="0.25">
      <c r="A7" s="7" t="s">
        <v>20</v>
      </c>
      <c r="B7" s="8"/>
      <c r="E7" s="117" t="s">
        <v>116</v>
      </c>
      <c r="F7" s="67"/>
      <c r="G7" s="2" t="s">
        <v>115</v>
      </c>
      <c r="H7" s="68"/>
      <c r="J7" s="145" t="s">
        <v>117</v>
      </c>
      <c r="K7" s="67"/>
      <c r="L7" s="2" t="s">
        <v>115</v>
      </c>
      <c r="M7" s="68"/>
    </row>
    <row r="8" spans="1:23" ht="7.5" customHeight="1" x14ac:dyDescent="0.25">
      <c r="A8" s="7"/>
      <c r="B8" s="8"/>
      <c r="E8" s="4"/>
      <c r="F8" s="39"/>
      <c r="G8" s="39"/>
      <c r="H8" s="4"/>
      <c r="I8" s="4"/>
      <c r="J8" s="12"/>
      <c r="K8" s="12"/>
      <c r="L8" s="12"/>
      <c r="M8" s="12"/>
      <c r="N8" s="12"/>
      <c r="W8" s="2" t="s">
        <v>4</v>
      </c>
    </row>
    <row r="9" spans="1:23" ht="16.5" customHeight="1" x14ac:dyDescent="0.25">
      <c r="A9" s="7" t="s">
        <v>21</v>
      </c>
      <c r="B9" s="8"/>
      <c r="C9" s="91" t="s">
        <v>68</v>
      </c>
      <c r="E9" s="238" t="s">
        <v>22</v>
      </c>
      <c r="F9" s="239"/>
      <c r="G9" s="67"/>
      <c r="J9" s="236" t="s">
        <v>19</v>
      </c>
      <c r="K9" s="237"/>
      <c r="L9" s="67"/>
      <c r="M9" s="37"/>
      <c r="N9" s="12"/>
      <c r="O9" s="133"/>
      <c r="P9" s="133"/>
      <c r="W9" s="2" t="s">
        <v>5</v>
      </c>
    </row>
    <row r="10" spans="1:23" ht="7.5" customHeight="1" x14ac:dyDescent="0.25">
      <c r="A10" s="7"/>
      <c r="B10" s="8"/>
      <c r="C10" s="13"/>
      <c r="D10" s="13"/>
      <c r="E10" s="4"/>
      <c r="F10" s="4"/>
      <c r="G10" s="4"/>
      <c r="H10" s="12"/>
      <c r="I10" s="12"/>
      <c r="J10" s="12"/>
      <c r="K10" s="12"/>
      <c r="L10" s="12"/>
      <c r="M10" s="12"/>
      <c r="N10" s="12"/>
      <c r="O10" s="133"/>
      <c r="P10" s="133"/>
    </row>
    <row r="11" spans="1:23" ht="15.75" customHeight="1" x14ac:dyDescent="0.25">
      <c r="A11" s="7" t="s">
        <v>73</v>
      </c>
      <c r="B11" s="13"/>
      <c r="C11" s="13"/>
      <c r="D11" s="13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07" t="str">
        <f>IF(N13&lt;80%,V16,IF(AND(N13&gt;80%,N13&lt;89.995%),V17,""))</f>
        <v/>
      </c>
      <c r="P11" s="207"/>
    </row>
    <row r="12" spans="1:23" ht="20.25" customHeight="1" x14ac:dyDescent="0.25">
      <c r="A12" s="234" t="s">
        <v>72</v>
      </c>
      <c r="B12" s="234"/>
      <c r="C12" s="234"/>
      <c r="D12" s="13"/>
      <c r="E12" s="95"/>
      <c r="F12" s="95"/>
      <c r="G12" s="95"/>
      <c r="H12" s="96"/>
      <c r="I12" s="96"/>
      <c r="J12" s="96"/>
      <c r="K12" s="97"/>
      <c r="L12" s="97"/>
      <c r="M12" s="97"/>
      <c r="N12" s="12"/>
      <c r="O12" s="207"/>
      <c r="P12" s="207"/>
      <c r="V12" s="129"/>
    </row>
    <row r="13" spans="1:23" ht="29.25" customHeight="1" x14ac:dyDescent="0.25">
      <c r="A13" s="235"/>
      <c r="B13" s="235"/>
      <c r="C13" s="235"/>
      <c r="D13" s="101"/>
      <c r="E13" s="99"/>
      <c r="F13" s="218" t="s">
        <v>71</v>
      </c>
      <c r="G13" s="218"/>
      <c r="H13" s="218"/>
      <c r="I13" s="100" t="str">
        <f>IF((D13=""),"",(IF($L$9="",1490.69,1552.07)))</f>
        <v/>
      </c>
      <c r="J13" s="219" t="s">
        <v>75</v>
      </c>
      <c r="K13" s="219"/>
      <c r="L13" s="219"/>
      <c r="M13" s="220"/>
      <c r="N13" s="102" t="str">
        <f>IF(ISNUMBER(D13),D13/I13,"0,00%")</f>
        <v>0,00%</v>
      </c>
      <c r="O13" s="207"/>
      <c r="P13" s="207"/>
    </row>
    <row r="14" spans="1:23" ht="10.5" customHeight="1" x14ac:dyDescent="0.25">
      <c r="A14" s="142"/>
      <c r="B14" s="142"/>
      <c r="C14" s="142"/>
      <c r="D14" s="251"/>
      <c r="E14" s="99"/>
      <c r="F14" s="143"/>
      <c r="G14" s="143"/>
      <c r="H14" s="143"/>
      <c r="I14" s="106"/>
      <c r="J14" s="144"/>
      <c r="K14" s="144"/>
      <c r="L14" s="144"/>
      <c r="M14" s="144"/>
      <c r="N14" s="108"/>
      <c r="O14" s="207"/>
      <c r="P14" s="207"/>
    </row>
    <row r="15" spans="1:23" ht="21.75" customHeight="1" x14ac:dyDescent="0.25">
      <c r="A15" s="221" t="s">
        <v>106</v>
      </c>
      <c r="B15" s="221"/>
      <c r="C15" s="221"/>
      <c r="D15" s="221"/>
      <c r="E15" s="221"/>
      <c r="F15" s="221"/>
      <c r="G15" s="221"/>
      <c r="H15" s="221"/>
      <c r="I15" s="222"/>
      <c r="J15" s="111" t="s">
        <v>76</v>
      </c>
      <c r="K15" s="146"/>
      <c r="L15" s="113" t="s">
        <v>77</v>
      </c>
      <c r="M15" s="146"/>
      <c r="O15" s="140"/>
      <c r="P15" s="140"/>
    </row>
    <row r="16" spans="1:23" ht="24.75" customHeight="1" x14ac:dyDescent="0.25">
      <c r="A16" s="223" t="s">
        <v>122</v>
      </c>
      <c r="B16" s="224"/>
      <c r="C16" s="224"/>
      <c r="D16" s="224"/>
      <c r="E16" s="224"/>
      <c r="F16" s="224"/>
      <c r="G16" s="224"/>
      <c r="H16" s="224"/>
      <c r="I16" s="225"/>
      <c r="J16" s="111" t="s">
        <v>76</v>
      </c>
      <c r="K16" s="146"/>
      <c r="L16" s="113" t="s">
        <v>77</v>
      </c>
      <c r="M16" s="146"/>
      <c r="O16" s="126" t="s">
        <v>79</v>
      </c>
      <c r="P16" s="146"/>
      <c r="V16" s="139" t="s">
        <v>104</v>
      </c>
    </row>
    <row r="17" spans="1:22" ht="13.5" customHeight="1" x14ac:dyDescent="0.25">
      <c r="A17" s="123"/>
      <c r="B17" s="110"/>
      <c r="C17" s="110"/>
      <c r="D17" s="110"/>
      <c r="E17" s="110"/>
      <c r="F17" s="110"/>
      <c r="G17" s="110"/>
      <c r="H17" s="110"/>
      <c r="I17" s="110"/>
      <c r="J17" s="124"/>
      <c r="K17" s="144"/>
      <c r="L17" s="108"/>
      <c r="V17" s="134" t="s">
        <v>119</v>
      </c>
    </row>
    <row r="18" spans="1:22" ht="9" customHeight="1" x14ac:dyDescent="0.25">
      <c r="C18" s="115"/>
      <c r="D18" s="121"/>
      <c r="E18" s="122"/>
      <c r="F18" s="122"/>
      <c r="G18" s="122"/>
      <c r="H18" s="121"/>
      <c r="I18" s="121"/>
      <c r="J18" s="121"/>
      <c r="K18" s="122"/>
      <c r="L18" s="144"/>
      <c r="M18" s="144"/>
      <c r="N18" s="108"/>
    </row>
    <row r="19" spans="1:22" ht="27" customHeight="1" x14ac:dyDescent="0.25">
      <c r="A19" s="208" t="s">
        <v>0</v>
      </c>
      <c r="B19" s="208" t="s">
        <v>2</v>
      </c>
      <c r="C19" s="208" t="s">
        <v>81</v>
      </c>
      <c r="D19" s="208" t="s">
        <v>82</v>
      </c>
      <c r="E19" s="209" t="s">
        <v>83</v>
      </c>
      <c r="F19" s="212" t="s">
        <v>102</v>
      </c>
      <c r="G19" s="209" t="s">
        <v>84</v>
      </c>
      <c r="H19" s="215" t="s">
        <v>1</v>
      </c>
      <c r="I19" s="216"/>
      <c r="J19" s="217"/>
      <c r="K19" s="241" t="s">
        <v>23</v>
      </c>
      <c r="L19" s="209" t="s">
        <v>88</v>
      </c>
      <c r="M19" s="209" t="s">
        <v>89</v>
      </c>
      <c r="N19" s="212" t="s">
        <v>90</v>
      </c>
      <c r="O19" s="248" t="s">
        <v>114</v>
      </c>
      <c r="P19" s="248"/>
    </row>
    <row r="20" spans="1:22" ht="60" customHeight="1" x14ac:dyDescent="0.25">
      <c r="A20" s="208" t="s">
        <v>0</v>
      </c>
      <c r="B20" s="208"/>
      <c r="C20" s="208"/>
      <c r="D20" s="208"/>
      <c r="E20" s="210"/>
      <c r="F20" s="213"/>
      <c r="G20" s="210"/>
      <c r="H20" s="44" t="s">
        <v>85</v>
      </c>
      <c r="I20" s="5" t="s">
        <v>86</v>
      </c>
      <c r="J20" s="11" t="s">
        <v>87</v>
      </c>
      <c r="K20" s="242"/>
      <c r="L20" s="211"/>
      <c r="M20" s="211"/>
      <c r="N20" s="214"/>
      <c r="O20" s="104" t="s">
        <v>91</v>
      </c>
      <c r="P20" s="135" t="s">
        <v>107</v>
      </c>
    </row>
    <row r="21" spans="1:22" ht="16.5" customHeight="1" x14ac:dyDescent="0.25">
      <c r="A21" s="65"/>
      <c r="B21" s="150"/>
      <c r="C21" s="66"/>
      <c r="D21" s="66"/>
      <c r="E21" s="41"/>
      <c r="F21" s="42" t="str">
        <f t="shared" ref="F21:F32" si="0">IF(C21="","",C21+D21+E21)</f>
        <v/>
      </c>
      <c r="G21" s="41"/>
      <c r="H21" s="43"/>
      <c r="I21" s="43"/>
      <c r="J21" s="43"/>
      <c r="K21" s="40" t="str">
        <f>IF(F21="","",(F21+H21+I21+J21))</f>
        <v/>
      </c>
      <c r="L21" s="43"/>
      <c r="M21" s="43"/>
      <c r="N21" s="42" t="str">
        <f t="shared" ref="N21:N32" si="1">IF(K21="","",K21-L21-M21)</f>
        <v/>
      </c>
      <c r="O21" s="155"/>
      <c r="P21" s="148"/>
    </row>
    <row r="22" spans="1:22" ht="16.5" customHeight="1" x14ac:dyDescent="0.25">
      <c r="A22" s="65"/>
      <c r="B22" s="150"/>
      <c r="C22" s="66"/>
      <c r="D22" s="66"/>
      <c r="E22" s="41"/>
      <c r="F22" s="42" t="str">
        <f t="shared" si="0"/>
        <v/>
      </c>
      <c r="G22" s="41"/>
      <c r="H22" s="43"/>
      <c r="I22" s="43"/>
      <c r="J22" s="43"/>
      <c r="K22" s="40" t="str">
        <f t="shared" ref="K22:K32" si="2">IF(F22="","",(F22+H22+I22+J22))</f>
        <v/>
      </c>
      <c r="L22" s="43"/>
      <c r="M22" s="43"/>
      <c r="N22" s="42" t="str">
        <f t="shared" si="1"/>
        <v/>
      </c>
      <c r="O22" s="155"/>
      <c r="P22" s="148"/>
      <c r="T22" s="2">
        <f>COUNTA(C21:C25)</f>
        <v>0</v>
      </c>
    </row>
    <row r="23" spans="1:22" ht="16.5" customHeight="1" x14ac:dyDescent="0.25">
      <c r="A23" s="65"/>
      <c r="B23" s="150"/>
      <c r="C23" s="66"/>
      <c r="D23" s="66"/>
      <c r="E23" s="41"/>
      <c r="F23" s="42" t="str">
        <f t="shared" si="0"/>
        <v/>
      </c>
      <c r="G23" s="41"/>
      <c r="H23" s="43"/>
      <c r="I23" s="43"/>
      <c r="J23" s="43"/>
      <c r="K23" s="40" t="str">
        <f t="shared" si="2"/>
        <v/>
      </c>
      <c r="L23" s="43"/>
      <c r="M23" s="43"/>
      <c r="N23" s="42" t="str">
        <f t="shared" si="1"/>
        <v/>
      </c>
      <c r="O23" s="155"/>
      <c r="P23" s="148"/>
    </row>
    <row r="24" spans="1:22" ht="16.5" customHeight="1" x14ac:dyDescent="0.25">
      <c r="A24" s="65"/>
      <c r="B24" s="150"/>
      <c r="C24" s="66"/>
      <c r="D24" s="66"/>
      <c r="E24" s="41"/>
      <c r="F24" s="42" t="str">
        <f t="shared" si="0"/>
        <v/>
      </c>
      <c r="G24" s="41"/>
      <c r="H24" s="43"/>
      <c r="I24" s="43"/>
      <c r="J24" s="43"/>
      <c r="K24" s="40" t="str">
        <f t="shared" si="2"/>
        <v/>
      </c>
      <c r="L24" s="43"/>
      <c r="M24" s="43"/>
      <c r="N24" s="42" t="str">
        <f t="shared" si="1"/>
        <v/>
      </c>
      <c r="O24" s="155"/>
      <c r="P24" s="148"/>
    </row>
    <row r="25" spans="1:22" ht="16.5" customHeight="1" x14ac:dyDescent="0.25">
      <c r="A25" s="65"/>
      <c r="B25" s="150"/>
      <c r="C25" s="66"/>
      <c r="D25" s="66"/>
      <c r="E25" s="41"/>
      <c r="F25" s="42" t="str">
        <f t="shared" si="0"/>
        <v/>
      </c>
      <c r="G25" s="41"/>
      <c r="H25" s="43"/>
      <c r="I25" s="43"/>
      <c r="J25" s="43"/>
      <c r="K25" s="40" t="str">
        <f t="shared" si="2"/>
        <v/>
      </c>
      <c r="L25" s="43"/>
      <c r="M25" s="43"/>
      <c r="N25" s="42" t="str">
        <f t="shared" si="1"/>
        <v/>
      </c>
      <c r="O25" s="155"/>
      <c r="P25" s="148"/>
    </row>
    <row r="26" spans="1:22" ht="16.5" customHeight="1" x14ac:dyDescent="0.25">
      <c r="A26" s="65"/>
      <c r="B26" s="150"/>
      <c r="C26" s="66"/>
      <c r="D26" s="66"/>
      <c r="E26" s="41"/>
      <c r="F26" s="42" t="str">
        <f t="shared" si="0"/>
        <v/>
      </c>
      <c r="G26" s="41"/>
      <c r="H26" s="43"/>
      <c r="I26" s="43"/>
      <c r="J26" s="43"/>
      <c r="K26" s="40" t="str">
        <f t="shared" si="2"/>
        <v/>
      </c>
      <c r="L26" s="43"/>
      <c r="M26" s="43"/>
      <c r="N26" s="42" t="str">
        <f t="shared" si="1"/>
        <v/>
      </c>
      <c r="O26" s="155"/>
      <c r="P26" s="148"/>
    </row>
    <row r="27" spans="1:22" ht="16.5" customHeight="1" x14ac:dyDescent="0.25">
      <c r="A27" s="65"/>
      <c r="B27" s="150"/>
      <c r="C27" s="66"/>
      <c r="D27" s="66"/>
      <c r="E27" s="41"/>
      <c r="F27" s="42" t="str">
        <f t="shared" si="0"/>
        <v/>
      </c>
      <c r="G27" s="41"/>
      <c r="H27" s="43"/>
      <c r="I27" s="43"/>
      <c r="J27" s="43"/>
      <c r="K27" s="40" t="str">
        <f t="shared" si="2"/>
        <v/>
      </c>
      <c r="L27" s="43"/>
      <c r="M27" s="43"/>
      <c r="N27" s="42" t="str">
        <f t="shared" si="1"/>
        <v/>
      </c>
      <c r="O27" s="155"/>
      <c r="P27" s="148"/>
    </row>
    <row r="28" spans="1:22" ht="16.5" customHeight="1" x14ac:dyDescent="0.25">
      <c r="A28" s="65"/>
      <c r="B28" s="150"/>
      <c r="C28" s="66"/>
      <c r="D28" s="66"/>
      <c r="E28" s="41"/>
      <c r="F28" s="42" t="str">
        <f t="shared" si="0"/>
        <v/>
      </c>
      <c r="G28" s="41"/>
      <c r="H28" s="43"/>
      <c r="I28" s="43"/>
      <c r="J28" s="43"/>
      <c r="K28" s="40" t="str">
        <f t="shared" si="2"/>
        <v/>
      </c>
      <c r="L28" s="43"/>
      <c r="M28" s="43"/>
      <c r="N28" s="42" t="str">
        <f t="shared" si="1"/>
        <v/>
      </c>
      <c r="O28" s="155"/>
      <c r="P28" s="148"/>
    </row>
    <row r="29" spans="1:22" ht="16.5" customHeight="1" x14ac:dyDescent="0.25">
      <c r="A29" s="65"/>
      <c r="B29" s="150"/>
      <c r="C29" s="66"/>
      <c r="D29" s="66"/>
      <c r="E29" s="41"/>
      <c r="F29" s="42" t="str">
        <f t="shared" si="0"/>
        <v/>
      </c>
      <c r="G29" s="41"/>
      <c r="H29" s="43"/>
      <c r="I29" s="43"/>
      <c r="J29" s="43"/>
      <c r="K29" s="40" t="str">
        <f t="shared" si="2"/>
        <v/>
      </c>
      <c r="L29" s="43"/>
      <c r="M29" s="43"/>
      <c r="N29" s="42" t="str">
        <f t="shared" si="1"/>
        <v/>
      </c>
      <c r="O29" s="155"/>
      <c r="P29" s="148"/>
    </row>
    <row r="30" spans="1:22" ht="16.5" customHeight="1" x14ac:dyDescent="0.25">
      <c r="A30" s="65"/>
      <c r="B30" s="150"/>
      <c r="C30" s="66"/>
      <c r="D30" s="66"/>
      <c r="E30" s="41"/>
      <c r="F30" s="42" t="str">
        <f t="shared" si="0"/>
        <v/>
      </c>
      <c r="G30" s="41"/>
      <c r="H30" s="43"/>
      <c r="I30" s="43"/>
      <c r="J30" s="43"/>
      <c r="K30" s="40" t="str">
        <f t="shared" si="2"/>
        <v/>
      </c>
      <c r="L30" s="43"/>
      <c r="M30" s="43"/>
      <c r="N30" s="42" t="str">
        <f t="shared" si="1"/>
        <v/>
      </c>
      <c r="O30" s="155"/>
      <c r="P30" s="148"/>
    </row>
    <row r="31" spans="1:22" s="1" customFormat="1" ht="16.5" customHeight="1" x14ac:dyDescent="0.25">
      <c r="A31" s="65"/>
      <c r="B31" s="150"/>
      <c r="C31" s="66"/>
      <c r="D31" s="66"/>
      <c r="E31" s="41"/>
      <c r="F31" s="42" t="str">
        <f t="shared" si="0"/>
        <v/>
      </c>
      <c r="G31" s="41"/>
      <c r="H31" s="43"/>
      <c r="I31" s="43"/>
      <c r="J31" s="43"/>
      <c r="K31" s="40" t="str">
        <f t="shared" si="2"/>
        <v/>
      </c>
      <c r="L31" s="43"/>
      <c r="M31" s="43"/>
      <c r="N31" s="42" t="str">
        <f t="shared" si="1"/>
        <v/>
      </c>
      <c r="O31" s="155"/>
      <c r="P31" s="148"/>
    </row>
    <row r="32" spans="1:22" ht="16.5" customHeight="1" x14ac:dyDescent="0.25">
      <c r="A32" s="65"/>
      <c r="B32" s="150"/>
      <c r="C32" s="66"/>
      <c r="D32" s="66"/>
      <c r="E32" s="41"/>
      <c r="F32" s="42" t="str">
        <f t="shared" si="0"/>
        <v/>
      </c>
      <c r="G32" s="41"/>
      <c r="H32" s="43"/>
      <c r="I32" s="43"/>
      <c r="J32" s="43"/>
      <c r="K32" s="40" t="str">
        <f t="shared" si="2"/>
        <v/>
      </c>
      <c r="L32" s="43"/>
      <c r="M32" s="43"/>
      <c r="N32" s="42" t="str">
        <f t="shared" si="1"/>
        <v/>
      </c>
      <c r="O32" s="155"/>
      <c r="P32" s="148"/>
    </row>
    <row r="33" spans="1:16" ht="16.5" customHeight="1" x14ac:dyDescent="0.25">
      <c r="A33" s="40" t="str">
        <f t="shared" ref="A33:E33" si="3">IF(SUM(A21:A32)=0,"",SUM(A21:A32))</f>
        <v/>
      </c>
      <c r="B33" s="40"/>
      <c r="C33" s="40" t="str">
        <f t="shared" si="3"/>
        <v/>
      </c>
      <c r="D33" s="40">
        <f>SUM(D21:D32)</f>
        <v>0</v>
      </c>
      <c r="E33" s="40" t="str">
        <f t="shared" si="3"/>
        <v/>
      </c>
      <c r="F33" s="40" t="str">
        <f>IF(SUM(F21:F32)=0,"",SUM(F21:F32))</f>
        <v/>
      </c>
      <c r="G33" s="40" t="str">
        <f>IF(SUM(G21:G32)=0,"",SUM(G21:G32))</f>
        <v/>
      </c>
      <c r="H33" s="40" t="str">
        <f t="shared" ref="H33:N33" si="4">IF(SUM(H21:H32)=0,"",SUM(H21:H32))</f>
        <v/>
      </c>
      <c r="I33" s="40" t="str">
        <f t="shared" si="4"/>
        <v/>
      </c>
      <c r="J33" s="40" t="str">
        <f t="shared" si="4"/>
        <v/>
      </c>
      <c r="K33" s="40" t="str">
        <f t="shared" si="4"/>
        <v/>
      </c>
      <c r="L33" s="40" t="str">
        <f t="shared" si="4"/>
        <v/>
      </c>
      <c r="M33" s="40" t="str">
        <f t="shared" si="4"/>
        <v/>
      </c>
      <c r="N33" s="42" t="str">
        <f t="shared" si="4"/>
        <v/>
      </c>
      <c r="O33" s="155" t="str">
        <f>IF(SUM(O21:O32)=0,"",SUM(O21:O32))</f>
        <v/>
      </c>
      <c r="P33" s="148"/>
    </row>
    <row r="34" spans="1:16" ht="16.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5"/>
      <c r="O34" s="9"/>
    </row>
    <row r="35" spans="1:16" ht="25.5" customHeight="1" x14ac:dyDescent="0.25">
      <c r="A35" s="227" t="s">
        <v>78</v>
      </c>
      <c r="B35" s="227"/>
      <c r="C35" s="227"/>
      <c r="D35" s="227"/>
      <c r="E35" s="228"/>
      <c r="F35" s="10" t="s">
        <v>24</v>
      </c>
      <c r="H35" s="10" t="s">
        <v>6</v>
      </c>
      <c r="I35" s="10" t="s">
        <v>9</v>
      </c>
      <c r="J35" s="10" t="s">
        <v>7</v>
      </c>
      <c r="K35" s="10" t="s">
        <v>8</v>
      </c>
      <c r="L35" s="23"/>
      <c r="M35" s="23"/>
      <c r="N35" s="23"/>
    </row>
    <row r="36" spans="1:16" ht="16.5" customHeight="1" x14ac:dyDescent="0.25">
      <c r="A36" s="227"/>
      <c r="B36" s="227"/>
      <c r="C36" s="227"/>
      <c r="D36" s="227"/>
      <c r="E36" s="228"/>
      <c r="F36" s="16" t="str">
        <f>F33</f>
        <v/>
      </c>
      <c r="H36" s="29"/>
      <c r="I36" s="29"/>
      <c r="J36" s="30"/>
      <c r="K36" s="31" t="str">
        <f>IF(OR(F36="",F36=0),"",ROUND(F36*(H36*I36+J36)/1000,2))</f>
        <v/>
      </c>
      <c r="L36" s="38"/>
      <c r="M36" s="249" t="s">
        <v>8</v>
      </c>
      <c r="N36" s="250"/>
      <c r="O36" s="147" t="str">
        <f>K36</f>
        <v/>
      </c>
    </row>
    <row r="37" spans="1:16" ht="5.25" customHeight="1" x14ac:dyDescent="0.25">
      <c r="A37" s="3"/>
      <c r="B37" s="3"/>
      <c r="C37" s="3"/>
      <c r="D37" s="3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 ht="15" customHeight="1" x14ac:dyDescent="0.25">
      <c r="A38" s="13"/>
      <c r="B38" s="3"/>
      <c r="C38" s="3"/>
      <c r="D38" s="3"/>
      <c r="E38" s="20"/>
      <c r="F38" s="20"/>
      <c r="G38" s="20"/>
      <c r="H38" s="21"/>
      <c r="I38" s="21"/>
      <c r="J38" s="27" t="s">
        <v>18</v>
      </c>
      <c r="K38" s="31" t="str">
        <f>IF(K33&lt;&gt;"",IF(K36&lt;&gt;0,K33+K36,""),"")</f>
        <v/>
      </c>
      <c r="L38" s="38"/>
      <c r="M38" s="18"/>
      <c r="N38" s="45"/>
    </row>
    <row r="39" spans="1:16" ht="7.5" customHeight="1" x14ac:dyDescent="0.25">
      <c r="A39" s="13"/>
      <c r="B39" s="3"/>
      <c r="C39" s="3"/>
      <c r="D39" s="3"/>
      <c r="E39" s="20"/>
      <c r="F39" s="20"/>
      <c r="G39" s="20"/>
      <c r="H39" s="21"/>
      <c r="I39" s="21"/>
      <c r="J39" s="22"/>
      <c r="K39" s="17"/>
      <c r="L39" s="17"/>
      <c r="M39" s="18"/>
      <c r="N39" s="19"/>
    </row>
    <row r="40" spans="1:16" ht="25.5" customHeight="1" x14ac:dyDescent="0.25">
      <c r="A40" s="229" t="s">
        <v>25</v>
      </c>
      <c r="B40" s="229"/>
      <c r="C40" s="229"/>
      <c r="D40" s="229"/>
      <c r="E40" s="230"/>
      <c r="F40" s="26" t="s">
        <v>17</v>
      </c>
      <c r="G40" s="23"/>
      <c r="H40" s="23"/>
      <c r="J40" s="10" t="s">
        <v>15</v>
      </c>
      <c r="K40" s="10" t="s">
        <v>16</v>
      </c>
      <c r="L40" s="23"/>
      <c r="M40" s="23"/>
      <c r="N40" s="23"/>
    </row>
    <row r="41" spans="1:16" x14ac:dyDescent="0.25">
      <c r="A41" s="229"/>
      <c r="B41" s="229"/>
      <c r="C41" s="229"/>
      <c r="D41" s="229"/>
      <c r="E41" s="230"/>
      <c r="F41" s="16" t="str">
        <f>F33</f>
        <v/>
      </c>
      <c r="G41" s="24"/>
      <c r="H41" s="25"/>
      <c r="J41" s="30"/>
      <c r="K41" s="31" t="str">
        <f>IF(F41&lt;&gt;"",ROUND(F41*J41,2),"")</f>
        <v/>
      </c>
      <c r="L41" s="38"/>
      <c r="M41" s="249" t="s">
        <v>16</v>
      </c>
      <c r="N41" s="250"/>
      <c r="O41" s="147" t="str">
        <f>K41</f>
        <v/>
      </c>
    </row>
    <row r="42" spans="1:16" ht="5.25" customHeight="1" x14ac:dyDescent="0.25">
      <c r="A42" s="3"/>
      <c r="B42" s="3"/>
      <c r="C42" s="3"/>
      <c r="D42" s="3"/>
      <c r="E42"/>
      <c r="F42"/>
      <c r="G42"/>
      <c r="H42"/>
      <c r="L42" s="46"/>
      <c r="M42" s="46"/>
      <c r="N42" s="46"/>
    </row>
    <row r="43" spans="1:16" x14ac:dyDescent="0.25">
      <c r="B43" s="3"/>
      <c r="C43" s="3"/>
      <c r="D43" s="3"/>
      <c r="E43"/>
      <c r="F43"/>
      <c r="G43"/>
      <c r="H43"/>
      <c r="J43" s="136" t="s">
        <v>108</v>
      </c>
      <c r="K43" s="31" t="str">
        <f>IF(K33&lt;&gt;"",IF(K41&lt;&gt;0,K33+K41,""),"")</f>
        <v/>
      </c>
      <c r="L43" s="38"/>
      <c r="M43" s="46"/>
      <c r="N43" s="38"/>
      <c r="O43" s="128"/>
    </row>
    <row r="44" spans="1:16" ht="8.25" customHeight="1" x14ac:dyDescent="0.25">
      <c r="B44" s="3"/>
      <c r="C44" s="3"/>
      <c r="D44" s="3"/>
      <c r="E44"/>
      <c r="F44"/>
      <c r="G44"/>
      <c r="H44"/>
      <c r="J44" s="28"/>
      <c r="K44" s="38"/>
      <c r="L44" s="38"/>
      <c r="M44" s="46"/>
      <c r="N44" s="38"/>
    </row>
    <row r="45" spans="1:16" s="47" customFormat="1" ht="21.75" customHeight="1" x14ac:dyDescent="0.3">
      <c r="A45" s="244" t="s">
        <v>93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3" t="str">
        <f>(IF(ISNUMBER(N33),N33+K36+K41,"0,00"))</f>
        <v>0,00</v>
      </c>
      <c r="O45" s="243"/>
    </row>
    <row r="46" spans="1:16" ht="19.5" customHeight="1" x14ac:dyDescent="0.25">
      <c r="A46" s="245" t="s">
        <v>97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7"/>
      <c r="N46" s="243" t="str">
        <f>(IF(ISNUMBER(O33),O33+O36+O41,"0,00"))</f>
        <v>0,00</v>
      </c>
      <c r="O46" s="243"/>
    </row>
    <row r="47" spans="1:16" ht="15.75" customHeight="1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</row>
    <row r="48" spans="1:16" x14ac:dyDescent="0.25">
      <c r="A48" s="137" t="s">
        <v>109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4" x14ac:dyDescent="0.25">
      <c r="A49" s="115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240"/>
      <c r="M49" s="240"/>
      <c r="N49" s="1"/>
    </row>
    <row r="50" spans="1:14" x14ac:dyDescent="0.25">
      <c r="A50" s="3"/>
    </row>
    <row r="51" spans="1:14" x14ac:dyDescent="0.25">
      <c r="A51" s="3"/>
    </row>
    <row r="52" spans="1:14" x14ac:dyDescent="0.25">
      <c r="A52" s="3"/>
    </row>
    <row r="54" spans="1:14" x14ac:dyDescent="0.25">
      <c r="A54" s="3"/>
    </row>
    <row r="55" spans="1:14" x14ac:dyDescent="0.25">
      <c r="A55" s="3"/>
    </row>
    <row r="56" spans="1:14" x14ac:dyDescent="0.25">
      <c r="A56" s="3"/>
    </row>
  </sheetData>
  <sheetProtection algorithmName="SHA-512" hashValue="O51mZ+3In+i9HGdN/5SnNbZWR5vOgCTKyiCqfApCTGWZXQQskgT+gDOn8XHb/7D9FLOH3Hm939I4DCnICKLUxQ==" saltValue="VjtWjbyTKf+JjjkJyLd5Uw==" spinCount="100000" sheet="1" selectLockedCells="1"/>
  <mergeCells count="34">
    <mergeCell ref="L49:M49"/>
    <mergeCell ref="A40:E41"/>
    <mergeCell ref="M41:N41"/>
    <mergeCell ref="A45:M45"/>
    <mergeCell ref="N45:O45"/>
    <mergeCell ref="A46:M46"/>
    <mergeCell ref="N46:O46"/>
    <mergeCell ref="M19:M20"/>
    <mergeCell ref="N19:N20"/>
    <mergeCell ref="O19:P19"/>
    <mergeCell ref="A35:E36"/>
    <mergeCell ref="M36:N36"/>
    <mergeCell ref="F19:F20"/>
    <mergeCell ref="G19:G20"/>
    <mergeCell ref="H19:J19"/>
    <mergeCell ref="K19:K20"/>
    <mergeCell ref="L19:L20"/>
    <mergeCell ref="E9:F9"/>
    <mergeCell ref="J9:K9"/>
    <mergeCell ref="E5:H5"/>
    <mergeCell ref="I5:J5"/>
    <mergeCell ref="K5:N5"/>
    <mergeCell ref="E11:N11"/>
    <mergeCell ref="A12:C13"/>
    <mergeCell ref="F13:H13"/>
    <mergeCell ref="J13:M13"/>
    <mergeCell ref="O11:P14"/>
    <mergeCell ref="A15:I15"/>
    <mergeCell ref="A16:I16"/>
    <mergeCell ref="A19:A20"/>
    <mergeCell ref="B19:B20"/>
    <mergeCell ref="C19:C20"/>
    <mergeCell ref="D19:D20"/>
    <mergeCell ref="E19:E20"/>
  </mergeCells>
  <conditionalFormatting sqref="N13">
    <cfRule type="cellIs" dxfId="47" priority="2" operator="lessThan">
      <formula>0.8</formula>
    </cfRule>
  </conditionalFormatting>
  <conditionalFormatting sqref="O11:P14">
    <cfRule type="containsText" dxfId="46" priority="1" operator="containsText" text="Die gewährte monatliche Ausbildungsvergütung liegt unter 80 Prozent der vergleichbaren Ausbildungsvergütung nach dem TVAöD-Pflege. Eine Erstattung durch das Land ist ausgeschlossen. ">
      <formula>NOT(ISERROR(SEARCH("Die gewährte monatliche Ausbildungsvergütung liegt unter 80 Prozent der vergleichbaren Ausbildungsvergütung nach dem TVAöD-Pflege. Eine Erstattung durch das Land ist ausgeschlossen. ",O11)))</formula>
    </cfRule>
  </conditionalFormatting>
  <dataValidations count="2">
    <dataValidation type="list" allowBlank="1" showInputMessage="1" showErrorMessage="1" sqref="F7">
      <formula1>$W$8:$W$9</formula1>
    </dataValidation>
    <dataValidation type="list" allowBlank="1" showInputMessage="1" showErrorMessage="1" sqref="K7">
      <formula1>$W$5:$W$6</formula1>
    </dataValidation>
  </dataValidations>
  <pageMargins left="0.7" right="0.7" top="0.78740157499999996" bottom="0.78740157499999996" header="0.3" footer="0.3"/>
  <pageSetup paperSize="9" scale="60" orientation="landscape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showGridLines="0" topLeftCell="A3" workbookViewId="0">
      <selection activeCell="K15" sqref="K15"/>
    </sheetView>
  </sheetViews>
  <sheetFormatPr baseColWidth="10" defaultColWidth="11.42578125" defaultRowHeight="15" x14ac:dyDescent="0.25"/>
  <cols>
    <col min="1" max="1" width="9.28515625" style="2" customWidth="1"/>
    <col min="2" max="2" width="7.85546875" style="2" customWidth="1"/>
    <col min="3" max="3" width="10.42578125" style="2" customWidth="1"/>
    <col min="4" max="4" width="12.140625" style="2" customWidth="1"/>
    <col min="5" max="5" width="6.85546875" style="2" customWidth="1"/>
    <col min="6" max="6" width="10.5703125" style="2" customWidth="1"/>
    <col min="7" max="8" width="11.7109375" style="2" customWidth="1"/>
    <col min="9" max="9" width="10.5703125" style="2" customWidth="1"/>
    <col min="10" max="10" width="10.42578125" style="2" customWidth="1"/>
    <col min="11" max="11" width="10.85546875" style="2" customWidth="1"/>
    <col min="12" max="13" width="11.7109375" style="2" customWidth="1"/>
    <col min="14" max="14" width="11" style="2" customWidth="1"/>
    <col min="15" max="15" width="13.5703125" style="2" customWidth="1"/>
    <col min="16" max="16" width="21" style="2" customWidth="1"/>
    <col min="17" max="17" width="11.42578125" style="2"/>
    <col min="18" max="23" width="11.42578125" style="2" hidden="1" customWidth="1"/>
    <col min="24" max="16384" width="11.42578125" style="2"/>
  </cols>
  <sheetData>
    <row r="1" spans="1:23" ht="15.75" x14ac:dyDescent="0.25">
      <c r="A1" s="116" t="s">
        <v>100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23" ht="18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3" ht="15.75" customHeight="1" x14ac:dyDescent="0.25">
      <c r="A3" s="6" t="s">
        <v>26</v>
      </c>
      <c r="B3" s="13"/>
      <c r="C3" s="13"/>
      <c r="D3" s="13"/>
      <c r="E3" s="170">
        <f>'Abrechnung Zusammenfassung'!F7</f>
        <v>0</v>
      </c>
      <c r="F3" s="168"/>
      <c r="G3" s="168"/>
      <c r="H3" s="168"/>
      <c r="I3" s="168"/>
      <c r="J3" s="168"/>
      <c r="K3" s="168"/>
      <c r="L3" s="168"/>
      <c r="M3" s="168"/>
      <c r="N3" s="169"/>
    </row>
    <row r="4" spans="1:23" s="36" customFormat="1" ht="8.25" customHeight="1" x14ac:dyDescent="0.25">
      <c r="A4" s="32"/>
      <c r="B4" s="33"/>
      <c r="C4" s="33"/>
      <c r="D4" s="33"/>
      <c r="E4" s="34"/>
      <c r="F4" s="34"/>
      <c r="G4" s="34"/>
      <c r="H4" s="34"/>
      <c r="I4" s="34"/>
      <c r="J4" s="34"/>
      <c r="K4" s="35"/>
      <c r="L4" s="35"/>
      <c r="M4" s="35"/>
      <c r="N4" s="35"/>
    </row>
    <row r="5" spans="1:23" ht="15.75" customHeight="1" x14ac:dyDescent="0.25">
      <c r="A5" s="6" t="s">
        <v>54</v>
      </c>
      <c r="B5" s="13"/>
      <c r="C5" s="13"/>
      <c r="D5" s="13"/>
      <c r="E5" s="231"/>
      <c r="F5" s="231"/>
      <c r="G5" s="231"/>
      <c r="H5" s="231"/>
      <c r="I5" s="232" t="s">
        <v>53</v>
      </c>
      <c r="J5" s="233"/>
      <c r="K5" s="226"/>
      <c r="L5" s="226"/>
      <c r="M5" s="226"/>
      <c r="N5" s="226"/>
      <c r="W5" s="2" t="s">
        <v>3</v>
      </c>
    </row>
    <row r="6" spans="1:23" ht="7.5" customHeight="1" x14ac:dyDescent="0.25">
      <c r="A6" s="7"/>
      <c r="B6" s="8"/>
      <c r="C6" s="13"/>
      <c r="D6" s="13"/>
      <c r="E6" s="14"/>
      <c r="F6" s="14"/>
      <c r="G6" s="14"/>
      <c r="H6" s="14"/>
      <c r="I6" s="12"/>
      <c r="J6" s="12"/>
      <c r="K6" s="12"/>
      <c r="L6" s="12"/>
      <c r="M6" s="12"/>
      <c r="N6" s="12"/>
      <c r="W6" s="2" t="s">
        <v>4</v>
      </c>
    </row>
    <row r="7" spans="1:23" ht="15.75" customHeight="1" x14ac:dyDescent="0.25">
      <c r="A7" s="7" t="s">
        <v>20</v>
      </c>
      <c r="B7" s="8"/>
      <c r="E7" s="117" t="s">
        <v>116</v>
      </c>
      <c r="F7" s="67"/>
      <c r="G7" s="2" t="s">
        <v>115</v>
      </c>
      <c r="H7" s="68"/>
      <c r="J7" s="145" t="s">
        <v>117</v>
      </c>
      <c r="K7" s="67"/>
      <c r="L7" s="2" t="s">
        <v>115</v>
      </c>
      <c r="M7" s="68"/>
    </row>
    <row r="8" spans="1:23" ht="7.5" customHeight="1" x14ac:dyDescent="0.25">
      <c r="A8" s="7"/>
      <c r="B8" s="8"/>
      <c r="E8" s="4"/>
      <c r="F8" s="39"/>
      <c r="G8" s="39"/>
      <c r="H8" s="4"/>
      <c r="I8" s="4"/>
      <c r="J8" s="12"/>
      <c r="K8" s="12"/>
      <c r="L8" s="12"/>
      <c r="M8" s="12"/>
      <c r="N8" s="12"/>
      <c r="W8" s="2" t="s">
        <v>4</v>
      </c>
    </row>
    <row r="9" spans="1:23" ht="16.5" customHeight="1" x14ac:dyDescent="0.25">
      <c r="A9" s="7" t="s">
        <v>21</v>
      </c>
      <c r="B9" s="8"/>
      <c r="C9" s="91" t="s">
        <v>68</v>
      </c>
      <c r="E9" s="238" t="s">
        <v>22</v>
      </c>
      <c r="F9" s="239"/>
      <c r="G9" s="67"/>
      <c r="J9" s="236" t="s">
        <v>19</v>
      </c>
      <c r="K9" s="237"/>
      <c r="L9" s="67"/>
      <c r="M9" s="37"/>
      <c r="N9" s="12"/>
      <c r="O9" s="133"/>
      <c r="P9" s="133"/>
      <c r="W9" s="2" t="s">
        <v>5</v>
      </c>
    </row>
    <row r="10" spans="1:23" ht="7.5" customHeight="1" x14ac:dyDescent="0.25">
      <c r="A10" s="7"/>
      <c r="B10" s="8"/>
      <c r="C10" s="13"/>
      <c r="D10" s="13"/>
      <c r="E10" s="4"/>
      <c r="F10" s="4"/>
      <c r="G10" s="4"/>
      <c r="H10" s="12"/>
      <c r="I10" s="12"/>
      <c r="J10" s="12"/>
      <c r="K10" s="12"/>
      <c r="L10" s="12"/>
      <c r="M10" s="12"/>
      <c r="N10" s="12"/>
      <c r="O10" s="133"/>
      <c r="P10" s="133"/>
    </row>
    <row r="11" spans="1:23" ht="15.75" customHeight="1" x14ac:dyDescent="0.25">
      <c r="A11" s="7" t="s">
        <v>73</v>
      </c>
      <c r="B11" s="13"/>
      <c r="C11" s="13"/>
      <c r="D11" s="13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07" t="str">
        <f>IF(N13&lt;80%,V16,IF(AND(N13&gt;80%,N13&lt;89.995%),V17,""))</f>
        <v/>
      </c>
      <c r="P11" s="207"/>
    </row>
    <row r="12" spans="1:23" ht="20.25" customHeight="1" x14ac:dyDescent="0.25">
      <c r="A12" s="234" t="s">
        <v>72</v>
      </c>
      <c r="B12" s="234"/>
      <c r="C12" s="234"/>
      <c r="D12" s="13"/>
      <c r="E12" s="95"/>
      <c r="F12" s="95"/>
      <c r="G12" s="95"/>
      <c r="H12" s="96"/>
      <c r="I12" s="96"/>
      <c r="J12" s="96"/>
      <c r="K12" s="97"/>
      <c r="L12" s="97"/>
      <c r="M12" s="97"/>
      <c r="N12" s="12"/>
      <c r="O12" s="207"/>
      <c r="P12" s="207"/>
      <c r="V12" s="129"/>
    </row>
    <row r="13" spans="1:23" ht="29.25" customHeight="1" x14ac:dyDescent="0.25">
      <c r="A13" s="235"/>
      <c r="B13" s="235"/>
      <c r="C13" s="235"/>
      <c r="D13" s="101"/>
      <c r="E13" s="99"/>
      <c r="F13" s="218" t="s">
        <v>71</v>
      </c>
      <c r="G13" s="218"/>
      <c r="H13" s="218"/>
      <c r="I13" s="100" t="str">
        <f>IF((D13=""),"",(IF($L$9="",1490.69,1552.07)))</f>
        <v/>
      </c>
      <c r="J13" s="219" t="s">
        <v>75</v>
      </c>
      <c r="K13" s="219"/>
      <c r="L13" s="219"/>
      <c r="M13" s="220"/>
      <c r="N13" s="102" t="str">
        <f>IF(ISNUMBER(D13),D13/I13,"0,00%")</f>
        <v>0,00%</v>
      </c>
      <c r="O13" s="207"/>
      <c r="P13" s="207"/>
    </row>
    <row r="14" spans="1:23" ht="10.5" customHeight="1" x14ac:dyDescent="0.25">
      <c r="A14" s="142"/>
      <c r="B14" s="142"/>
      <c r="C14" s="142"/>
      <c r="D14" s="251"/>
      <c r="E14" s="99"/>
      <c r="F14" s="143"/>
      <c r="G14" s="143"/>
      <c r="H14" s="143"/>
      <c r="I14" s="106"/>
      <c r="J14" s="144"/>
      <c r="K14" s="144"/>
      <c r="L14" s="144"/>
      <c r="M14" s="144"/>
      <c r="N14" s="108"/>
      <c r="O14" s="207"/>
      <c r="P14" s="207"/>
    </row>
    <row r="15" spans="1:23" ht="21.75" customHeight="1" x14ac:dyDescent="0.25">
      <c r="A15" s="221" t="s">
        <v>106</v>
      </c>
      <c r="B15" s="221"/>
      <c r="C15" s="221"/>
      <c r="D15" s="221"/>
      <c r="E15" s="221"/>
      <c r="F15" s="221"/>
      <c r="G15" s="221"/>
      <c r="H15" s="221"/>
      <c r="I15" s="222"/>
      <c r="J15" s="111" t="s">
        <v>76</v>
      </c>
      <c r="K15" s="146"/>
      <c r="L15" s="113" t="s">
        <v>77</v>
      </c>
      <c r="M15" s="146"/>
      <c r="O15" s="140"/>
      <c r="P15" s="140"/>
    </row>
    <row r="16" spans="1:23" ht="24.75" customHeight="1" x14ac:dyDescent="0.25">
      <c r="A16" s="223" t="s">
        <v>122</v>
      </c>
      <c r="B16" s="224"/>
      <c r="C16" s="224"/>
      <c r="D16" s="224"/>
      <c r="E16" s="224"/>
      <c r="F16" s="224"/>
      <c r="G16" s="224"/>
      <c r="H16" s="224"/>
      <c r="I16" s="225"/>
      <c r="J16" s="111" t="s">
        <v>76</v>
      </c>
      <c r="K16" s="146"/>
      <c r="L16" s="113" t="s">
        <v>77</v>
      </c>
      <c r="M16" s="146"/>
      <c r="O16" s="126" t="s">
        <v>79</v>
      </c>
      <c r="P16" s="146"/>
      <c r="V16" s="139" t="s">
        <v>104</v>
      </c>
    </row>
    <row r="17" spans="1:22" ht="13.5" customHeight="1" x14ac:dyDescent="0.25">
      <c r="A17" s="123"/>
      <c r="B17" s="110"/>
      <c r="C17" s="110"/>
      <c r="D17" s="110"/>
      <c r="E17" s="110"/>
      <c r="F17" s="110"/>
      <c r="G17" s="110"/>
      <c r="H17" s="110"/>
      <c r="I17" s="110"/>
      <c r="J17" s="124"/>
      <c r="K17" s="144"/>
      <c r="L17" s="108"/>
      <c r="V17" s="134" t="s">
        <v>119</v>
      </c>
    </row>
    <row r="18" spans="1:22" ht="9" customHeight="1" x14ac:dyDescent="0.25">
      <c r="C18" s="115"/>
      <c r="D18" s="121"/>
      <c r="E18" s="122"/>
      <c r="F18" s="122"/>
      <c r="G18" s="122"/>
      <c r="H18" s="121"/>
      <c r="I18" s="121"/>
      <c r="J18" s="121"/>
      <c r="K18" s="122"/>
      <c r="L18" s="144"/>
      <c r="M18" s="144"/>
      <c r="N18" s="108"/>
    </row>
    <row r="19" spans="1:22" ht="27" customHeight="1" x14ac:dyDescent="0.25">
      <c r="A19" s="208" t="s">
        <v>0</v>
      </c>
      <c r="B19" s="208" t="s">
        <v>2</v>
      </c>
      <c r="C19" s="208" t="s">
        <v>81</v>
      </c>
      <c r="D19" s="208" t="s">
        <v>82</v>
      </c>
      <c r="E19" s="209" t="s">
        <v>83</v>
      </c>
      <c r="F19" s="212" t="s">
        <v>102</v>
      </c>
      <c r="G19" s="209" t="s">
        <v>84</v>
      </c>
      <c r="H19" s="215" t="s">
        <v>1</v>
      </c>
      <c r="I19" s="216"/>
      <c r="J19" s="217"/>
      <c r="K19" s="241" t="s">
        <v>23</v>
      </c>
      <c r="L19" s="209" t="s">
        <v>88</v>
      </c>
      <c r="M19" s="209" t="s">
        <v>89</v>
      </c>
      <c r="N19" s="212" t="s">
        <v>90</v>
      </c>
      <c r="O19" s="248" t="s">
        <v>114</v>
      </c>
      <c r="P19" s="248"/>
    </row>
    <row r="20" spans="1:22" ht="60" customHeight="1" x14ac:dyDescent="0.25">
      <c r="A20" s="208" t="s">
        <v>0</v>
      </c>
      <c r="B20" s="208"/>
      <c r="C20" s="208"/>
      <c r="D20" s="208"/>
      <c r="E20" s="210"/>
      <c r="F20" s="213"/>
      <c r="G20" s="210"/>
      <c r="H20" s="44" t="s">
        <v>85</v>
      </c>
      <c r="I20" s="5" t="s">
        <v>86</v>
      </c>
      <c r="J20" s="11" t="s">
        <v>87</v>
      </c>
      <c r="K20" s="242"/>
      <c r="L20" s="211"/>
      <c r="M20" s="211"/>
      <c r="N20" s="214"/>
      <c r="O20" s="104" t="s">
        <v>91</v>
      </c>
      <c r="P20" s="135" t="s">
        <v>107</v>
      </c>
    </row>
    <row r="21" spans="1:22" ht="16.5" customHeight="1" x14ac:dyDescent="0.25">
      <c r="A21" s="65"/>
      <c r="B21" s="150"/>
      <c r="C21" s="66"/>
      <c r="D21" s="66"/>
      <c r="E21" s="41"/>
      <c r="F21" s="42" t="str">
        <f t="shared" ref="F21:F32" si="0">IF(C21="","",C21+D21+E21)</f>
        <v/>
      </c>
      <c r="G21" s="41"/>
      <c r="H21" s="43"/>
      <c r="I21" s="43"/>
      <c r="J21" s="43"/>
      <c r="K21" s="40" t="str">
        <f>IF(F21="","",(F21+H21+I21+J21))</f>
        <v/>
      </c>
      <c r="L21" s="43"/>
      <c r="M21" s="43"/>
      <c r="N21" s="42" t="str">
        <f t="shared" ref="N21:N32" si="1">IF(K21="","",K21-L21-M21)</f>
        <v/>
      </c>
      <c r="O21" s="153"/>
      <c r="P21" s="148"/>
    </row>
    <row r="22" spans="1:22" ht="16.5" customHeight="1" x14ac:dyDescent="0.25">
      <c r="A22" s="65"/>
      <c r="B22" s="150"/>
      <c r="C22" s="66"/>
      <c r="D22" s="66"/>
      <c r="E22" s="41"/>
      <c r="F22" s="42" t="str">
        <f t="shared" si="0"/>
        <v/>
      </c>
      <c r="G22" s="41"/>
      <c r="H22" s="43"/>
      <c r="I22" s="43"/>
      <c r="J22" s="43"/>
      <c r="K22" s="40" t="str">
        <f t="shared" ref="K22:K32" si="2">IF(F22="","",(F22+H22+I22+J22))</f>
        <v/>
      </c>
      <c r="L22" s="43"/>
      <c r="M22" s="43"/>
      <c r="N22" s="42" t="str">
        <f t="shared" si="1"/>
        <v/>
      </c>
      <c r="O22" s="153"/>
      <c r="P22" s="148"/>
      <c r="T22" s="2">
        <f>COUNTA(C21:C25)</f>
        <v>0</v>
      </c>
    </row>
    <row r="23" spans="1:22" ht="16.5" customHeight="1" x14ac:dyDescent="0.25">
      <c r="A23" s="65"/>
      <c r="B23" s="150"/>
      <c r="C23" s="66"/>
      <c r="D23" s="66"/>
      <c r="E23" s="41"/>
      <c r="F23" s="42" t="str">
        <f t="shared" si="0"/>
        <v/>
      </c>
      <c r="G23" s="41"/>
      <c r="H23" s="43"/>
      <c r="I23" s="43"/>
      <c r="J23" s="43"/>
      <c r="K23" s="40" t="str">
        <f t="shared" si="2"/>
        <v/>
      </c>
      <c r="L23" s="43"/>
      <c r="M23" s="43"/>
      <c r="N23" s="42" t="str">
        <f t="shared" si="1"/>
        <v/>
      </c>
      <c r="O23" s="153"/>
      <c r="P23" s="148"/>
    </row>
    <row r="24" spans="1:22" ht="16.5" customHeight="1" x14ac:dyDescent="0.25">
      <c r="A24" s="65"/>
      <c r="B24" s="150"/>
      <c r="C24" s="66"/>
      <c r="D24" s="66"/>
      <c r="E24" s="41"/>
      <c r="F24" s="42" t="str">
        <f t="shared" si="0"/>
        <v/>
      </c>
      <c r="G24" s="41"/>
      <c r="H24" s="43"/>
      <c r="I24" s="43"/>
      <c r="J24" s="43"/>
      <c r="K24" s="40" t="str">
        <f t="shared" si="2"/>
        <v/>
      </c>
      <c r="L24" s="43"/>
      <c r="M24" s="43"/>
      <c r="N24" s="42" t="str">
        <f t="shared" si="1"/>
        <v/>
      </c>
      <c r="O24" s="153"/>
      <c r="P24" s="148"/>
    </row>
    <row r="25" spans="1:22" ht="16.5" customHeight="1" x14ac:dyDescent="0.25">
      <c r="A25" s="65"/>
      <c r="B25" s="150"/>
      <c r="C25" s="66"/>
      <c r="D25" s="66"/>
      <c r="E25" s="41"/>
      <c r="F25" s="42" t="str">
        <f t="shared" si="0"/>
        <v/>
      </c>
      <c r="G25" s="41"/>
      <c r="H25" s="43"/>
      <c r="I25" s="43"/>
      <c r="J25" s="43"/>
      <c r="K25" s="40" t="str">
        <f t="shared" si="2"/>
        <v/>
      </c>
      <c r="L25" s="43"/>
      <c r="M25" s="43"/>
      <c r="N25" s="42" t="str">
        <f t="shared" si="1"/>
        <v/>
      </c>
      <c r="O25" s="153"/>
      <c r="P25" s="148"/>
    </row>
    <row r="26" spans="1:22" ht="16.5" customHeight="1" x14ac:dyDescent="0.25">
      <c r="A26" s="65"/>
      <c r="B26" s="150"/>
      <c r="C26" s="66"/>
      <c r="D26" s="66"/>
      <c r="E26" s="41"/>
      <c r="F26" s="42" t="str">
        <f t="shared" si="0"/>
        <v/>
      </c>
      <c r="G26" s="41"/>
      <c r="H26" s="43"/>
      <c r="I26" s="43"/>
      <c r="J26" s="43"/>
      <c r="K26" s="40" t="str">
        <f t="shared" si="2"/>
        <v/>
      </c>
      <c r="L26" s="43"/>
      <c r="M26" s="43"/>
      <c r="N26" s="42" t="str">
        <f t="shared" si="1"/>
        <v/>
      </c>
      <c r="O26" s="153"/>
      <c r="P26" s="148"/>
    </row>
    <row r="27" spans="1:22" ht="16.5" customHeight="1" x14ac:dyDescent="0.25">
      <c r="A27" s="65"/>
      <c r="B27" s="150"/>
      <c r="C27" s="66"/>
      <c r="D27" s="66"/>
      <c r="E27" s="41"/>
      <c r="F27" s="42" t="str">
        <f t="shared" si="0"/>
        <v/>
      </c>
      <c r="G27" s="41"/>
      <c r="H27" s="43"/>
      <c r="I27" s="43"/>
      <c r="J27" s="43"/>
      <c r="K27" s="40" t="str">
        <f t="shared" si="2"/>
        <v/>
      </c>
      <c r="L27" s="43"/>
      <c r="M27" s="43"/>
      <c r="N27" s="42" t="str">
        <f t="shared" si="1"/>
        <v/>
      </c>
      <c r="O27" s="153"/>
      <c r="P27" s="148"/>
    </row>
    <row r="28" spans="1:22" ht="16.5" customHeight="1" x14ac:dyDescent="0.25">
      <c r="A28" s="65"/>
      <c r="B28" s="150"/>
      <c r="C28" s="66"/>
      <c r="D28" s="66"/>
      <c r="E28" s="41"/>
      <c r="F28" s="42" t="str">
        <f t="shared" si="0"/>
        <v/>
      </c>
      <c r="G28" s="41"/>
      <c r="H28" s="43"/>
      <c r="I28" s="43"/>
      <c r="J28" s="43"/>
      <c r="K28" s="40" t="str">
        <f t="shared" si="2"/>
        <v/>
      </c>
      <c r="L28" s="43"/>
      <c r="M28" s="43"/>
      <c r="N28" s="42" t="str">
        <f t="shared" si="1"/>
        <v/>
      </c>
      <c r="O28" s="153"/>
      <c r="P28" s="148"/>
    </row>
    <row r="29" spans="1:22" ht="16.5" customHeight="1" x14ac:dyDescent="0.25">
      <c r="A29" s="65"/>
      <c r="B29" s="150"/>
      <c r="C29" s="66"/>
      <c r="D29" s="66"/>
      <c r="E29" s="41"/>
      <c r="F29" s="42" t="str">
        <f t="shared" si="0"/>
        <v/>
      </c>
      <c r="G29" s="41"/>
      <c r="H29" s="43"/>
      <c r="I29" s="43"/>
      <c r="J29" s="43"/>
      <c r="K29" s="40" t="str">
        <f t="shared" si="2"/>
        <v/>
      </c>
      <c r="L29" s="43"/>
      <c r="M29" s="43"/>
      <c r="N29" s="42" t="str">
        <f t="shared" si="1"/>
        <v/>
      </c>
      <c r="O29" s="153"/>
      <c r="P29" s="148"/>
    </row>
    <row r="30" spans="1:22" ht="16.5" customHeight="1" x14ac:dyDescent="0.25">
      <c r="A30" s="65"/>
      <c r="B30" s="150"/>
      <c r="C30" s="66"/>
      <c r="D30" s="66"/>
      <c r="E30" s="41"/>
      <c r="F30" s="42" t="str">
        <f t="shared" si="0"/>
        <v/>
      </c>
      <c r="G30" s="41"/>
      <c r="H30" s="43"/>
      <c r="I30" s="43"/>
      <c r="J30" s="43"/>
      <c r="K30" s="40" t="str">
        <f t="shared" si="2"/>
        <v/>
      </c>
      <c r="L30" s="43"/>
      <c r="M30" s="43"/>
      <c r="N30" s="42" t="str">
        <f t="shared" si="1"/>
        <v/>
      </c>
      <c r="O30" s="153"/>
      <c r="P30" s="148"/>
    </row>
    <row r="31" spans="1:22" s="1" customFormat="1" ht="16.5" customHeight="1" x14ac:dyDescent="0.25">
      <c r="A31" s="65"/>
      <c r="B31" s="150"/>
      <c r="C31" s="66"/>
      <c r="D31" s="66"/>
      <c r="E31" s="41"/>
      <c r="F31" s="42" t="str">
        <f t="shared" si="0"/>
        <v/>
      </c>
      <c r="G31" s="41"/>
      <c r="H31" s="43"/>
      <c r="I31" s="43"/>
      <c r="J31" s="43"/>
      <c r="K31" s="40" t="str">
        <f t="shared" si="2"/>
        <v/>
      </c>
      <c r="L31" s="43"/>
      <c r="M31" s="43"/>
      <c r="N31" s="42" t="str">
        <f t="shared" si="1"/>
        <v/>
      </c>
      <c r="O31" s="153"/>
      <c r="P31" s="148"/>
    </row>
    <row r="32" spans="1:22" ht="16.5" customHeight="1" x14ac:dyDescent="0.25">
      <c r="A32" s="65"/>
      <c r="B32" s="150"/>
      <c r="C32" s="66"/>
      <c r="D32" s="66"/>
      <c r="E32" s="41"/>
      <c r="F32" s="42" t="str">
        <f t="shared" si="0"/>
        <v/>
      </c>
      <c r="G32" s="41"/>
      <c r="H32" s="43"/>
      <c r="I32" s="43"/>
      <c r="J32" s="43"/>
      <c r="K32" s="40" t="str">
        <f t="shared" si="2"/>
        <v/>
      </c>
      <c r="L32" s="43"/>
      <c r="M32" s="43"/>
      <c r="N32" s="42" t="str">
        <f t="shared" si="1"/>
        <v/>
      </c>
      <c r="O32" s="154"/>
      <c r="P32" s="148"/>
    </row>
    <row r="33" spans="1:16" ht="16.5" customHeight="1" x14ac:dyDescent="0.25">
      <c r="A33" s="40" t="str">
        <f t="shared" ref="A33:E33" si="3">IF(SUM(A21:A32)=0,"",SUM(A21:A32))</f>
        <v/>
      </c>
      <c r="B33" s="40"/>
      <c r="C33" s="40" t="str">
        <f t="shared" si="3"/>
        <v/>
      </c>
      <c r="D33" s="40">
        <f>SUM(D21:D32)</f>
        <v>0</v>
      </c>
      <c r="E33" s="40" t="str">
        <f t="shared" si="3"/>
        <v/>
      </c>
      <c r="F33" s="40" t="str">
        <f>IF(SUM(F21:F32)=0,"",SUM(F21:F32))</f>
        <v/>
      </c>
      <c r="G33" s="40" t="str">
        <f>IF(SUM(G21:G32)=0,"",SUM(G21:G32))</f>
        <v/>
      </c>
      <c r="H33" s="40" t="str">
        <f t="shared" ref="H33:N33" si="4">IF(SUM(H21:H32)=0,"",SUM(H21:H32))</f>
        <v/>
      </c>
      <c r="I33" s="40" t="str">
        <f t="shared" si="4"/>
        <v/>
      </c>
      <c r="J33" s="40" t="str">
        <f t="shared" si="4"/>
        <v/>
      </c>
      <c r="K33" s="40" t="str">
        <f t="shared" si="4"/>
        <v/>
      </c>
      <c r="L33" s="40" t="str">
        <f t="shared" si="4"/>
        <v/>
      </c>
      <c r="M33" s="40" t="str">
        <f t="shared" si="4"/>
        <v/>
      </c>
      <c r="N33" s="42" t="str">
        <f t="shared" si="4"/>
        <v/>
      </c>
      <c r="O33" s="154" t="str">
        <f>IF(SUM(O21:O32)=0,"",SUM(O21:O32))</f>
        <v/>
      </c>
      <c r="P33" s="148"/>
    </row>
    <row r="34" spans="1:16" ht="16.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5"/>
      <c r="O34" s="9"/>
    </row>
    <row r="35" spans="1:16" ht="25.5" customHeight="1" x14ac:dyDescent="0.25">
      <c r="A35" s="227" t="s">
        <v>78</v>
      </c>
      <c r="B35" s="227"/>
      <c r="C35" s="227"/>
      <c r="D35" s="227"/>
      <c r="E35" s="228"/>
      <c r="F35" s="10" t="s">
        <v>24</v>
      </c>
      <c r="H35" s="10" t="s">
        <v>6</v>
      </c>
      <c r="I35" s="10" t="s">
        <v>9</v>
      </c>
      <c r="J35" s="10" t="s">
        <v>7</v>
      </c>
      <c r="K35" s="10" t="s">
        <v>8</v>
      </c>
      <c r="L35" s="23"/>
      <c r="M35" s="23"/>
      <c r="N35" s="23"/>
    </row>
    <row r="36" spans="1:16" ht="16.5" customHeight="1" x14ac:dyDescent="0.25">
      <c r="A36" s="227"/>
      <c r="B36" s="227"/>
      <c r="C36" s="227"/>
      <c r="D36" s="227"/>
      <c r="E36" s="228"/>
      <c r="F36" s="16" t="str">
        <f>F33</f>
        <v/>
      </c>
      <c r="H36" s="29"/>
      <c r="I36" s="29"/>
      <c r="J36" s="30"/>
      <c r="K36" s="31" t="str">
        <f>IF(OR(F36="",F36=0),"",ROUND(F36*(H36*I36+J36)/1000,2))</f>
        <v/>
      </c>
      <c r="L36" s="38"/>
      <c r="M36" s="249" t="s">
        <v>8</v>
      </c>
      <c r="N36" s="250"/>
      <c r="O36" s="155" t="str">
        <f>K36</f>
        <v/>
      </c>
    </row>
    <row r="37" spans="1:16" ht="5.25" customHeight="1" x14ac:dyDescent="0.25">
      <c r="A37" s="3"/>
      <c r="B37" s="3"/>
      <c r="C37" s="3"/>
      <c r="D37" s="3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 ht="15" customHeight="1" x14ac:dyDescent="0.25">
      <c r="A38" s="13"/>
      <c r="B38" s="3"/>
      <c r="C38" s="3"/>
      <c r="D38" s="3"/>
      <c r="E38" s="20"/>
      <c r="F38" s="20"/>
      <c r="G38" s="20"/>
      <c r="H38" s="21"/>
      <c r="I38" s="21"/>
      <c r="J38" s="27" t="s">
        <v>18</v>
      </c>
      <c r="K38" s="31" t="str">
        <f>IF(K33&lt;&gt;"",IF(K36&lt;&gt;0,K33+K36,""),"")</f>
        <v/>
      </c>
      <c r="L38" s="38"/>
      <c r="M38" s="18"/>
      <c r="N38" s="45"/>
    </row>
    <row r="39" spans="1:16" ht="7.5" customHeight="1" x14ac:dyDescent="0.25">
      <c r="A39" s="13"/>
      <c r="B39" s="3"/>
      <c r="C39" s="3"/>
      <c r="D39" s="3"/>
      <c r="E39" s="20"/>
      <c r="F39" s="20"/>
      <c r="G39" s="20"/>
      <c r="H39" s="21"/>
      <c r="I39" s="21"/>
      <c r="J39" s="22"/>
      <c r="K39" s="17"/>
      <c r="L39" s="17"/>
      <c r="M39" s="18"/>
      <c r="N39" s="19"/>
    </row>
    <row r="40" spans="1:16" ht="25.5" customHeight="1" x14ac:dyDescent="0.25">
      <c r="A40" s="229" t="s">
        <v>25</v>
      </c>
      <c r="B40" s="229"/>
      <c r="C40" s="229"/>
      <c r="D40" s="229"/>
      <c r="E40" s="230"/>
      <c r="F40" s="26" t="s">
        <v>17</v>
      </c>
      <c r="G40" s="23"/>
      <c r="H40" s="23"/>
      <c r="J40" s="10" t="s">
        <v>15</v>
      </c>
      <c r="K40" s="10" t="s">
        <v>16</v>
      </c>
      <c r="L40" s="23"/>
      <c r="M40" s="23"/>
      <c r="N40" s="23"/>
    </row>
    <row r="41" spans="1:16" x14ac:dyDescent="0.25">
      <c r="A41" s="229"/>
      <c r="B41" s="229"/>
      <c r="C41" s="229"/>
      <c r="D41" s="229"/>
      <c r="E41" s="230"/>
      <c r="F41" s="16" t="str">
        <f>F33</f>
        <v/>
      </c>
      <c r="G41" s="24"/>
      <c r="H41" s="25"/>
      <c r="J41" s="30"/>
      <c r="K41" s="31" t="str">
        <f>IF(F41&lt;&gt;"",ROUND(F41*J41,2),"")</f>
        <v/>
      </c>
      <c r="L41" s="38"/>
      <c r="M41" s="249" t="s">
        <v>16</v>
      </c>
      <c r="N41" s="250"/>
      <c r="O41" s="155" t="str">
        <f>K41</f>
        <v/>
      </c>
    </row>
    <row r="42" spans="1:16" ht="5.25" customHeight="1" x14ac:dyDescent="0.25">
      <c r="A42" s="3"/>
      <c r="B42" s="3"/>
      <c r="C42" s="3"/>
      <c r="D42" s="3"/>
      <c r="E42"/>
      <c r="F42"/>
      <c r="G42"/>
      <c r="H42"/>
      <c r="L42" s="46"/>
      <c r="M42" s="46"/>
      <c r="N42" s="46"/>
    </row>
    <row r="43" spans="1:16" x14ac:dyDescent="0.25">
      <c r="B43" s="3"/>
      <c r="C43" s="3"/>
      <c r="D43" s="3"/>
      <c r="E43"/>
      <c r="F43"/>
      <c r="G43"/>
      <c r="H43"/>
      <c r="J43" s="136" t="s">
        <v>108</v>
      </c>
      <c r="K43" s="31" t="str">
        <f>IF(K33&lt;&gt;"",IF(K41&lt;&gt;0,K33+K41,""),"")</f>
        <v/>
      </c>
      <c r="L43" s="38"/>
      <c r="M43" s="46"/>
      <c r="N43" s="38"/>
      <c r="O43" s="128"/>
    </row>
    <row r="44" spans="1:16" ht="8.25" customHeight="1" x14ac:dyDescent="0.25">
      <c r="B44" s="3"/>
      <c r="C44" s="3"/>
      <c r="D44" s="3"/>
      <c r="E44"/>
      <c r="F44"/>
      <c r="G44"/>
      <c r="H44"/>
      <c r="J44" s="28"/>
      <c r="K44" s="38"/>
      <c r="L44" s="38"/>
      <c r="M44" s="46"/>
      <c r="N44" s="38"/>
    </row>
    <row r="45" spans="1:16" s="47" customFormat="1" ht="21.75" customHeight="1" x14ac:dyDescent="0.3">
      <c r="A45" s="244" t="s">
        <v>93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3" t="str">
        <f>(IF(ISNUMBER(N33),N33+K36+K41,"0,00"))</f>
        <v>0,00</v>
      </c>
      <c r="O45" s="243"/>
    </row>
    <row r="46" spans="1:16" ht="19.5" customHeight="1" x14ac:dyDescent="0.25">
      <c r="A46" s="245" t="s">
        <v>97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7"/>
      <c r="N46" s="243" t="str">
        <f>(IF(ISNUMBER(O33),O33+O36+O41,"0,00"))</f>
        <v>0,00</v>
      </c>
      <c r="O46" s="243"/>
    </row>
    <row r="47" spans="1:16" ht="15.75" customHeight="1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</row>
    <row r="48" spans="1:16" x14ac:dyDescent="0.25">
      <c r="A48" s="137" t="s">
        <v>109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4" x14ac:dyDescent="0.25">
      <c r="A49" s="115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240"/>
      <c r="M49" s="240"/>
      <c r="N49" s="1"/>
    </row>
    <row r="50" spans="1:14" x14ac:dyDescent="0.25">
      <c r="A50" s="3"/>
    </row>
    <row r="51" spans="1:14" x14ac:dyDescent="0.25">
      <c r="A51" s="3"/>
    </row>
    <row r="52" spans="1:14" x14ac:dyDescent="0.25">
      <c r="A52" s="3"/>
    </row>
    <row r="54" spans="1:14" x14ac:dyDescent="0.25">
      <c r="A54" s="3"/>
    </row>
    <row r="55" spans="1:14" x14ac:dyDescent="0.25">
      <c r="A55" s="3"/>
    </row>
    <row r="56" spans="1:14" x14ac:dyDescent="0.25">
      <c r="A56" s="3"/>
    </row>
  </sheetData>
  <sheetProtection algorithmName="SHA-512" hashValue="3jey+7aoCCEpdG5VtFxy9/gHp6oW5RlvoU1RFaOsgk/7gSAZ2ckq4R9Gem+qFNsZ4VqEbLAM6rDbkxbVL3UjYg==" saltValue="C1wexpLrQvH+rtGGAfELYw==" spinCount="100000" sheet="1" selectLockedCells="1"/>
  <mergeCells count="34">
    <mergeCell ref="L49:M49"/>
    <mergeCell ref="A40:E41"/>
    <mergeCell ref="M41:N41"/>
    <mergeCell ref="A45:M45"/>
    <mergeCell ref="N45:O45"/>
    <mergeCell ref="A46:M46"/>
    <mergeCell ref="N46:O46"/>
    <mergeCell ref="M19:M20"/>
    <mergeCell ref="N19:N20"/>
    <mergeCell ref="O19:P19"/>
    <mergeCell ref="A35:E36"/>
    <mergeCell ref="M36:N36"/>
    <mergeCell ref="F19:F20"/>
    <mergeCell ref="G19:G20"/>
    <mergeCell ref="H19:J19"/>
    <mergeCell ref="K19:K20"/>
    <mergeCell ref="L19:L20"/>
    <mergeCell ref="E9:F9"/>
    <mergeCell ref="J9:K9"/>
    <mergeCell ref="E5:H5"/>
    <mergeCell ref="I5:J5"/>
    <mergeCell ref="K5:N5"/>
    <mergeCell ref="E11:N11"/>
    <mergeCell ref="A12:C13"/>
    <mergeCell ref="F13:H13"/>
    <mergeCell ref="J13:M13"/>
    <mergeCell ref="O11:P14"/>
    <mergeCell ref="A15:I15"/>
    <mergeCell ref="A16:I16"/>
    <mergeCell ref="A19:A20"/>
    <mergeCell ref="B19:B20"/>
    <mergeCell ref="C19:C20"/>
    <mergeCell ref="D19:D20"/>
    <mergeCell ref="E19:E20"/>
  </mergeCells>
  <conditionalFormatting sqref="N13">
    <cfRule type="cellIs" dxfId="45" priority="2" operator="lessThan">
      <formula>0.8</formula>
    </cfRule>
  </conditionalFormatting>
  <conditionalFormatting sqref="O11:P14">
    <cfRule type="containsText" dxfId="44" priority="1" operator="containsText" text="Die gewährte monatliche Ausbildungsvergütung liegt unter 80 Prozent der vergleichbaren Ausbildungsvergütung nach dem TVAöD-Pflege. Eine Erstattung durch das Land ist ausgeschlossen. ">
      <formula>NOT(ISERROR(SEARCH("Die gewährte monatliche Ausbildungsvergütung liegt unter 80 Prozent der vergleichbaren Ausbildungsvergütung nach dem TVAöD-Pflege. Eine Erstattung durch das Land ist ausgeschlossen. ",O11)))</formula>
    </cfRule>
  </conditionalFormatting>
  <dataValidations count="2">
    <dataValidation type="list" allowBlank="1" showInputMessage="1" showErrorMessage="1" sqref="F7">
      <formula1>$W$8:$W$9</formula1>
    </dataValidation>
    <dataValidation type="list" allowBlank="1" showInputMessage="1" showErrorMessage="1" sqref="K7">
      <formula1>$W$5:$W$6</formula1>
    </dataValidation>
  </dataValidations>
  <pageMargins left="0.7" right="0.7" top="0.78740157499999996" bottom="0.78740157499999996" header="0.3" footer="0.3"/>
  <pageSetup paperSize="9" scale="60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showGridLines="0" topLeftCell="A3" zoomScaleNormal="100" workbookViewId="0">
      <selection activeCell="K15" sqref="K15"/>
    </sheetView>
  </sheetViews>
  <sheetFormatPr baseColWidth="10" defaultColWidth="11.42578125" defaultRowHeight="15" x14ac:dyDescent="0.25"/>
  <cols>
    <col min="1" max="1" width="9.28515625" style="2" customWidth="1"/>
    <col min="2" max="2" width="7.85546875" style="2" customWidth="1"/>
    <col min="3" max="3" width="10.42578125" style="2" customWidth="1"/>
    <col min="4" max="4" width="12.140625" style="2" customWidth="1"/>
    <col min="5" max="5" width="6.85546875" style="2" customWidth="1"/>
    <col min="6" max="6" width="10.5703125" style="2" customWidth="1"/>
    <col min="7" max="8" width="11.7109375" style="2" customWidth="1"/>
    <col min="9" max="9" width="10.5703125" style="2" customWidth="1"/>
    <col min="10" max="10" width="10.42578125" style="2" customWidth="1"/>
    <col min="11" max="11" width="10.85546875" style="2" customWidth="1"/>
    <col min="12" max="13" width="11.7109375" style="2" customWidth="1"/>
    <col min="14" max="14" width="11" style="2" customWidth="1"/>
    <col min="15" max="15" width="13.5703125" style="2" customWidth="1"/>
    <col min="16" max="16" width="21" style="2" customWidth="1"/>
    <col min="17" max="17" width="11.42578125" style="2"/>
    <col min="18" max="23" width="11.42578125" style="2" hidden="1" customWidth="1"/>
    <col min="24" max="16384" width="11.42578125" style="2"/>
  </cols>
  <sheetData>
    <row r="1" spans="1:23" ht="15.75" x14ac:dyDescent="0.25">
      <c r="A1" s="116" t="s">
        <v>100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23" ht="18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3" ht="15.75" customHeight="1" x14ac:dyDescent="0.25">
      <c r="A3" s="6" t="s">
        <v>26</v>
      </c>
      <c r="B3" s="13"/>
      <c r="C3" s="13"/>
      <c r="D3" s="13"/>
      <c r="E3" s="170">
        <f>'Abrechnung Zusammenfassung'!F7</f>
        <v>0</v>
      </c>
      <c r="F3" s="168"/>
      <c r="G3" s="168"/>
      <c r="H3" s="168"/>
      <c r="I3" s="168"/>
      <c r="J3" s="168"/>
      <c r="K3" s="168"/>
      <c r="L3" s="168"/>
      <c r="M3" s="168"/>
      <c r="N3" s="169"/>
    </row>
    <row r="4" spans="1:23" s="36" customFormat="1" ht="8.25" customHeight="1" x14ac:dyDescent="0.25">
      <c r="A4" s="32"/>
      <c r="B4" s="33"/>
      <c r="C4" s="33"/>
      <c r="D4" s="33"/>
      <c r="E4" s="34"/>
      <c r="F4" s="34"/>
      <c r="G4" s="34"/>
      <c r="H4" s="34"/>
      <c r="I4" s="34"/>
      <c r="J4" s="34"/>
      <c r="K4" s="35"/>
      <c r="L4" s="35"/>
      <c r="M4" s="35"/>
      <c r="N4" s="35"/>
    </row>
    <row r="5" spans="1:23" ht="15.75" customHeight="1" x14ac:dyDescent="0.25">
      <c r="A5" s="6" t="s">
        <v>54</v>
      </c>
      <c r="B5" s="13"/>
      <c r="C5" s="13"/>
      <c r="D5" s="13"/>
      <c r="E5" s="231"/>
      <c r="F5" s="231"/>
      <c r="G5" s="231"/>
      <c r="H5" s="231"/>
      <c r="I5" s="232" t="s">
        <v>53</v>
      </c>
      <c r="J5" s="233"/>
      <c r="K5" s="226"/>
      <c r="L5" s="226"/>
      <c r="M5" s="226"/>
      <c r="N5" s="226"/>
      <c r="W5" s="2" t="s">
        <v>3</v>
      </c>
    </row>
    <row r="6" spans="1:23" ht="7.5" customHeight="1" x14ac:dyDescent="0.25">
      <c r="A6" s="7"/>
      <c r="B6" s="8"/>
      <c r="C6" s="13"/>
      <c r="D6" s="13"/>
      <c r="E6" s="14"/>
      <c r="F6" s="14"/>
      <c r="G6" s="14"/>
      <c r="H6" s="14"/>
      <c r="I6" s="12"/>
      <c r="J6" s="12"/>
      <c r="K6" s="12"/>
      <c r="L6" s="12"/>
      <c r="M6" s="12"/>
      <c r="N6" s="12"/>
      <c r="W6" s="2" t="s">
        <v>4</v>
      </c>
    </row>
    <row r="7" spans="1:23" ht="15.75" customHeight="1" x14ac:dyDescent="0.25">
      <c r="A7" s="7" t="s">
        <v>20</v>
      </c>
      <c r="B7" s="8"/>
      <c r="E7" s="117" t="s">
        <v>116</v>
      </c>
      <c r="F7" s="67"/>
      <c r="G7" s="2" t="s">
        <v>115</v>
      </c>
      <c r="H7" s="68"/>
      <c r="J7" s="145" t="s">
        <v>117</v>
      </c>
      <c r="K7" s="67"/>
      <c r="L7" s="2" t="s">
        <v>115</v>
      </c>
      <c r="M7" s="68"/>
    </row>
    <row r="8" spans="1:23" ht="7.5" customHeight="1" x14ac:dyDescent="0.25">
      <c r="A8" s="7"/>
      <c r="B8" s="8"/>
      <c r="E8" s="4"/>
      <c r="F8" s="39"/>
      <c r="G8" s="39"/>
      <c r="H8" s="4"/>
      <c r="I8" s="4"/>
      <c r="J8" s="12"/>
      <c r="K8" s="12"/>
      <c r="L8" s="12"/>
      <c r="M8" s="12"/>
      <c r="N8" s="12"/>
      <c r="W8" s="2" t="s">
        <v>4</v>
      </c>
    </row>
    <row r="9" spans="1:23" ht="16.5" customHeight="1" x14ac:dyDescent="0.25">
      <c r="A9" s="7" t="s">
        <v>21</v>
      </c>
      <c r="B9" s="8"/>
      <c r="C9" s="91" t="s">
        <v>68</v>
      </c>
      <c r="E9" s="238" t="s">
        <v>22</v>
      </c>
      <c r="F9" s="239"/>
      <c r="G9" s="67"/>
      <c r="J9" s="236" t="s">
        <v>19</v>
      </c>
      <c r="K9" s="237"/>
      <c r="L9" s="67"/>
      <c r="M9" s="37"/>
      <c r="N9" s="12"/>
      <c r="O9" s="133"/>
      <c r="P9" s="133"/>
      <c r="W9" s="2" t="s">
        <v>5</v>
      </c>
    </row>
    <row r="10" spans="1:23" ht="7.5" customHeight="1" x14ac:dyDescent="0.25">
      <c r="A10" s="7"/>
      <c r="B10" s="8"/>
      <c r="C10" s="13"/>
      <c r="D10" s="13"/>
      <c r="E10" s="4"/>
      <c r="F10" s="4"/>
      <c r="G10" s="4"/>
      <c r="H10" s="12"/>
      <c r="I10" s="12"/>
      <c r="J10" s="12"/>
      <c r="K10" s="12"/>
      <c r="L10" s="12"/>
      <c r="M10" s="12"/>
      <c r="N10" s="12"/>
      <c r="O10" s="133"/>
      <c r="P10" s="133"/>
    </row>
    <row r="11" spans="1:23" ht="15.75" customHeight="1" x14ac:dyDescent="0.25">
      <c r="A11" s="7" t="s">
        <v>73</v>
      </c>
      <c r="B11" s="13"/>
      <c r="C11" s="13"/>
      <c r="D11" s="13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07" t="str">
        <f>IF(N13&lt;80%,V16,IF(AND(N13&gt;80%,N13&lt;89.995%),V17,""))</f>
        <v/>
      </c>
      <c r="P11" s="207"/>
    </row>
    <row r="12" spans="1:23" ht="20.25" customHeight="1" x14ac:dyDescent="0.25">
      <c r="A12" s="234" t="s">
        <v>72</v>
      </c>
      <c r="B12" s="234"/>
      <c r="C12" s="234"/>
      <c r="D12" s="13"/>
      <c r="E12" s="95"/>
      <c r="F12" s="95"/>
      <c r="G12" s="95"/>
      <c r="H12" s="96"/>
      <c r="I12" s="96"/>
      <c r="J12" s="96"/>
      <c r="K12" s="97"/>
      <c r="L12" s="97"/>
      <c r="M12" s="97"/>
      <c r="N12" s="12"/>
      <c r="O12" s="207"/>
      <c r="P12" s="207"/>
      <c r="V12" s="129"/>
    </row>
    <row r="13" spans="1:23" ht="29.25" customHeight="1" x14ac:dyDescent="0.25">
      <c r="A13" s="235"/>
      <c r="B13" s="235"/>
      <c r="C13" s="235"/>
      <c r="D13" s="101"/>
      <c r="E13" s="99"/>
      <c r="F13" s="218" t="s">
        <v>71</v>
      </c>
      <c r="G13" s="218"/>
      <c r="H13" s="218"/>
      <c r="I13" s="100" t="str">
        <f>IF((D13=""),"",(IF($L$9="",1490.69,1552.07)))</f>
        <v/>
      </c>
      <c r="J13" s="219" t="s">
        <v>75</v>
      </c>
      <c r="K13" s="219"/>
      <c r="L13" s="219"/>
      <c r="M13" s="220"/>
      <c r="N13" s="102" t="str">
        <f>IF(ISNUMBER(D13),D13/I13,"0,00%")</f>
        <v>0,00%</v>
      </c>
      <c r="O13" s="207"/>
      <c r="P13" s="207"/>
    </row>
    <row r="14" spans="1:23" ht="10.5" customHeight="1" x14ac:dyDescent="0.25">
      <c r="A14" s="142"/>
      <c r="B14" s="142"/>
      <c r="C14" s="142"/>
      <c r="D14" s="251"/>
      <c r="E14" s="99"/>
      <c r="F14" s="143"/>
      <c r="G14" s="143"/>
      <c r="H14" s="143"/>
      <c r="I14" s="106"/>
      <c r="J14" s="144"/>
      <c r="K14" s="144"/>
      <c r="L14" s="144"/>
      <c r="M14" s="144"/>
      <c r="N14" s="108"/>
      <c r="O14" s="207"/>
      <c r="P14" s="207"/>
    </row>
    <row r="15" spans="1:23" ht="21.75" customHeight="1" x14ac:dyDescent="0.25">
      <c r="A15" s="221" t="s">
        <v>106</v>
      </c>
      <c r="B15" s="221"/>
      <c r="C15" s="221"/>
      <c r="D15" s="221"/>
      <c r="E15" s="221"/>
      <c r="F15" s="221"/>
      <c r="G15" s="221"/>
      <c r="H15" s="221"/>
      <c r="I15" s="222"/>
      <c r="J15" s="111" t="s">
        <v>76</v>
      </c>
      <c r="K15" s="146"/>
      <c r="L15" s="113" t="s">
        <v>77</v>
      </c>
      <c r="M15" s="146"/>
      <c r="O15" s="140"/>
      <c r="P15" s="140"/>
    </row>
    <row r="16" spans="1:23" ht="24.75" customHeight="1" x14ac:dyDescent="0.25">
      <c r="A16" s="223" t="s">
        <v>122</v>
      </c>
      <c r="B16" s="224"/>
      <c r="C16" s="224"/>
      <c r="D16" s="224"/>
      <c r="E16" s="224"/>
      <c r="F16" s="224"/>
      <c r="G16" s="224"/>
      <c r="H16" s="224"/>
      <c r="I16" s="225"/>
      <c r="J16" s="111" t="s">
        <v>76</v>
      </c>
      <c r="K16" s="146"/>
      <c r="L16" s="113" t="s">
        <v>77</v>
      </c>
      <c r="M16" s="146"/>
      <c r="O16" s="126" t="s">
        <v>79</v>
      </c>
      <c r="P16" s="146"/>
      <c r="V16" s="139" t="s">
        <v>104</v>
      </c>
    </row>
    <row r="17" spans="1:22" ht="13.5" customHeight="1" x14ac:dyDescent="0.25">
      <c r="A17" s="123"/>
      <c r="B17" s="110"/>
      <c r="C17" s="110"/>
      <c r="D17" s="110"/>
      <c r="E17" s="110"/>
      <c r="F17" s="110"/>
      <c r="G17" s="110"/>
      <c r="H17" s="110"/>
      <c r="I17" s="110"/>
      <c r="J17" s="124"/>
      <c r="K17" s="144"/>
      <c r="L17" s="108"/>
      <c r="V17" s="134" t="s">
        <v>119</v>
      </c>
    </row>
    <row r="18" spans="1:22" ht="9" customHeight="1" x14ac:dyDescent="0.25">
      <c r="C18" s="115"/>
      <c r="D18" s="121"/>
      <c r="E18" s="122"/>
      <c r="F18" s="122"/>
      <c r="G18" s="122"/>
      <c r="H18" s="121"/>
      <c r="I18" s="121"/>
      <c r="J18" s="121"/>
      <c r="K18" s="122"/>
      <c r="L18" s="144"/>
      <c r="M18" s="144"/>
      <c r="N18" s="108"/>
    </row>
    <row r="19" spans="1:22" ht="27" customHeight="1" x14ac:dyDescent="0.25">
      <c r="A19" s="208" t="s">
        <v>0</v>
      </c>
      <c r="B19" s="208" t="s">
        <v>2</v>
      </c>
      <c r="C19" s="208" t="s">
        <v>81</v>
      </c>
      <c r="D19" s="208" t="s">
        <v>82</v>
      </c>
      <c r="E19" s="209" t="s">
        <v>83</v>
      </c>
      <c r="F19" s="212" t="s">
        <v>102</v>
      </c>
      <c r="G19" s="209" t="s">
        <v>84</v>
      </c>
      <c r="H19" s="215" t="s">
        <v>1</v>
      </c>
      <c r="I19" s="216"/>
      <c r="J19" s="217"/>
      <c r="K19" s="241" t="s">
        <v>23</v>
      </c>
      <c r="L19" s="209" t="s">
        <v>88</v>
      </c>
      <c r="M19" s="209" t="s">
        <v>89</v>
      </c>
      <c r="N19" s="212" t="s">
        <v>90</v>
      </c>
      <c r="O19" s="248" t="s">
        <v>114</v>
      </c>
      <c r="P19" s="248"/>
    </row>
    <row r="20" spans="1:22" ht="60" customHeight="1" x14ac:dyDescent="0.25">
      <c r="A20" s="208" t="s">
        <v>0</v>
      </c>
      <c r="B20" s="208"/>
      <c r="C20" s="208"/>
      <c r="D20" s="208"/>
      <c r="E20" s="210"/>
      <c r="F20" s="213"/>
      <c r="G20" s="210"/>
      <c r="H20" s="44" t="s">
        <v>85</v>
      </c>
      <c r="I20" s="5" t="s">
        <v>86</v>
      </c>
      <c r="J20" s="11" t="s">
        <v>87</v>
      </c>
      <c r="K20" s="242"/>
      <c r="L20" s="211"/>
      <c r="M20" s="211"/>
      <c r="N20" s="214"/>
      <c r="O20" s="104" t="s">
        <v>91</v>
      </c>
      <c r="P20" s="135" t="s">
        <v>107</v>
      </c>
    </row>
    <row r="21" spans="1:22" ht="16.5" customHeight="1" x14ac:dyDescent="0.25">
      <c r="A21" s="65"/>
      <c r="B21" s="150"/>
      <c r="C21" s="66"/>
      <c r="D21" s="66"/>
      <c r="E21" s="41"/>
      <c r="F21" s="42" t="str">
        <f t="shared" ref="F21:F32" si="0">IF(C21="","",C21+D21+E21)</f>
        <v/>
      </c>
      <c r="G21" s="41"/>
      <c r="H21" s="43"/>
      <c r="I21" s="43"/>
      <c r="J21" s="43"/>
      <c r="K21" s="40" t="str">
        <f>IF(F21="","",(F21+H21+I21+J21))</f>
        <v/>
      </c>
      <c r="L21" s="43"/>
      <c r="M21" s="43"/>
      <c r="N21" s="42" t="str">
        <f t="shared" ref="N21:N32" si="1">IF(K21="","",K21-L21-M21)</f>
        <v/>
      </c>
      <c r="O21" s="155"/>
      <c r="P21" s="148"/>
    </row>
    <row r="22" spans="1:22" ht="16.5" customHeight="1" x14ac:dyDescent="0.25">
      <c r="A22" s="65"/>
      <c r="B22" s="150"/>
      <c r="C22" s="66"/>
      <c r="D22" s="66"/>
      <c r="E22" s="41"/>
      <c r="F22" s="42" t="str">
        <f t="shared" si="0"/>
        <v/>
      </c>
      <c r="G22" s="41"/>
      <c r="H22" s="43"/>
      <c r="I22" s="43"/>
      <c r="J22" s="43"/>
      <c r="K22" s="40" t="str">
        <f t="shared" ref="K22:K32" si="2">IF(F22="","",(F22+H22+I22+J22))</f>
        <v/>
      </c>
      <c r="L22" s="43"/>
      <c r="M22" s="43"/>
      <c r="N22" s="42" t="str">
        <f t="shared" si="1"/>
        <v/>
      </c>
      <c r="O22" s="155"/>
      <c r="P22" s="148"/>
      <c r="T22" s="2">
        <f>COUNTA(C21:C25)</f>
        <v>0</v>
      </c>
    </row>
    <row r="23" spans="1:22" ht="16.5" customHeight="1" x14ac:dyDescent="0.25">
      <c r="A23" s="65"/>
      <c r="B23" s="150"/>
      <c r="C23" s="66"/>
      <c r="D23" s="66"/>
      <c r="E23" s="41"/>
      <c r="F23" s="42" t="str">
        <f t="shared" si="0"/>
        <v/>
      </c>
      <c r="G23" s="41"/>
      <c r="H23" s="43"/>
      <c r="I23" s="43"/>
      <c r="J23" s="43"/>
      <c r="K23" s="40" t="str">
        <f t="shared" si="2"/>
        <v/>
      </c>
      <c r="L23" s="43"/>
      <c r="M23" s="43"/>
      <c r="N23" s="42" t="str">
        <f t="shared" si="1"/>
        <v/>
      </c>
      <c r="O23" s="155"/>
      <c r="P23" s="148"/>
    </row>
    <row r="24" spans="1:22" ht="16.5" customHeight="1" x14ac:dyDescent="0.25">
      <c r="A24" s="65"/>
      <c r="B24" s="150"/>
      <c r="C24" s="66"/>
      <c r="D24" s="66"/>
      <c r="E24" s="41"/>
      <c r="F24" s="42" t="str">
        <f t="shared" si="0"/>
        <v/>
      </c>
      <c r="G24" s="41"/>
      <c r="H24" s="43"/>
      <c r="I24" s="43"/>
      <c r="J24" s="43"/>
      <c r="K24" s="40" t="str">
        <f t="shared" si="2"/>
        <v/>
      </c>
      <c r="L24" s="43"/>
      <c r="M24" s="43"/>
      <c r="N24" s="42" t="str">
        <f t="shared" si="1"/>
        <v/>
      </c>
      <c r="O24" s="155"/>
      <c r="P24" s="148"/>
    </row>
    <row r="25" spans="1:22" ht="16.5" customHeight="1" x14ac:dyDescent="0.25">
      <c r="A25" s="65"/>
      <c r="B25" s="150"/>
      <c r="C25" s="66"/>
      <c r="D25" s="66"/>
      <c r="E25" s="41"/>
      <c r="F25" s="42" t="str">
        <f t="shared" si="0"/>
        <v/>
      </c>
      <c r="G25" s="41"/>
      <c r="H25" s="43"/>
      <c r="I25" s="43"/>
      <c r="J25" s="43"/>
      <c r="K25" s="40" t="str">
        <f t="shared" si="2"/>
        <v/>
      </c>
      <c r="L25" s="43"/>
      <c r="M25" s="43"/>
      <c r="N25" s="42" t="str">
        <f t="shared" si="1"/>
        <v/>
      </c>
      <c r="O25" s="155"/>
      <c r="P25" s="148"/>
    </row>
    <row r="26" spans="1:22" ht="16.5" customHeight="1" x14ac:dyDescent="0.25">
      <c r="A26" s="65"/>
      <c r="B26" s="150"/>
      <c r="C26" s="66"/>
      <c r="D26" s="66"/>
      <c r="E26" s="41"/>
      <c r="F26" s="42" t="str">
        <f t="shared" si="0"/>
        <v/>
      </c>
      <c r="G26" s="41"/>
      <c r="H26" s="43"/>
      <c r="I26" s="43"/>
      <c r="J26" s="43"/>
      <c r="K26" s="40" t="str">
        <f t="shared" si="2"/>
        <v/>
      </c>
      <c r="L26" s="43"/>
      <c r="M26" s="43"/>
      <c r="N26" s="42" t="str">
        <f t="shared" si="1"/>
        <v/>
      </c>
      <c r="O26" s="155"/>
      <c r="P26" s="148"/>
    </row>
    <row r="27" spans="1:22" ht="16.5" customHeight="1" x14ac:dyDescent="0.25">
      <c r="A27" s="65"/>
      <c r="B27" s="150"/>
      <c r="C27" s="66"/>
      <c r="D27" s="66"/>
      <c r="E27" s="41"/>
      <c r="F27" s="42" t="str">
        <f t="shared" si="0"/>
        <v/>
      </c>
      <c r="G27" s="41"/>
      <c r="H27" s="43"/>
      <c r="I27" s="43"/>
      <c r="J27" s="43"/>
      <c r="K27" s="40" t="str">
        <f t="shared" si="2"/>
        <v/>
      </c>
      <c r="L27" s="43"/>
      <c r="M27" s="43"/>
      <c r="N27" s="42" t="str">
        <f t="shared" si="1"/>
        <v/>
      </c>
      <c r="O27" s="155"/>
      <c r="P27" s="148"/>
    </row>
    <row r="28" spans="1:22" ht="16.5" customHeight="1" x14ac:dyDescent="0.25">
      <c r="A28" s="65"/>
      <c r="B28" s="150"/>
      <c r="C28" s="66"/>
      <c r="D28" s="66"/>
      <c r="E28" s="41"/>
      <c r="F28" s="42" t="str">
        <f t="shared" si="0"/>
        <v/>
      </c>
      <c r="G28" s="41"/>
      <c r="H28" s="43"/>
      <c r="I28" s="43"/>
      <c r="J28" s="43"/>
      <c r="K28" s="40" t="str">
        <f t="shared" si="2"/>
        <v/>
      </c>
      <c r="L28" s="43"/>
      <c r="M28" s="43"/>
      <c r="N28" s="42" t="str">
        <f t="shared" si="1"/>
        <v/>
      </c>
      <c r="O28" s="155"/>
      <c r="P28" s="148"/>
    </row>
    <row r="29" spans="1:22" ht="16.5" customHeight="1" x14ac:dyDescent="0.25">
      <c r="A29" s="65"/>
      <c r="B29" s="150"/>
      <c r="C29" s="66"/>
      <c r="D29" s="66"/>
      <c r="E29" s="41"/>
      <c r="F29" s="42" t="str">
        <f t="shared" si="0"/>
        <v/>
      </c>
      <c r="G29" s="41"/>
      <c r="H29" s="43"/>
      <c r="I29" s="43"/>
      <c r="J29" s="43"/>
      <c r="K29" s="40" t="str">
        <f t="shared" si="2"/>
        <v/>
      </c>
      <c r="L29" s="43"/>
      <c r="M29" s="43"/>
      <c r="N29" s="42" t="str">
        <f t="shared" si="1"/>
        <v/>
      </c>
      <c r="O29" s="155"/>
      <c r="P29" s="148"/>
    </row>
    <row r="30" spans="1:22" ht="16.5" customHeight="1" x14ac:dyDescent="0.25">
      <c r="A30" s="65"/>
      <c r="B30" s="150"/>
      <c r="C30" s="66"/>
      <c r="D30" s="66"/>
      <c r="E30" s="41"/>
      <c r="F30" s="42" t="str">
        <f t="shared" si="0"/>
        <v/>
      </c>
      <c r="G30" s="41"/>
      <c r="H30" s="43"/>
      <c r="I30" s="43"/>
      <c r="J30" s="43"/>
      <c r="K30" s="40" t="str">
        <f t="shared" si="2"/>
        <v/>
      </c>
      <c r="L30" s="43"/>
      <c r="M30" s="43"/>
      <c r="N30" s="42" t="str">
        <f t="shared" si="1"/>
        <v/>
      </c>
      <c r="O30" s="155"/>
      <c r="P30" s="148"/>
    </row>
    <row r="31" spans="1:22" s="1" customFormat="1" ht="16.5" customHeight="1" x14ac:dyDescent="0.25">
      <c r="A31" s="65"/>
      <c r="B31" s="150"/>
      <c r="C31" s="66"/>
      <c r="D31" s="66"/>
      <c r="E31" s="41"/>
      <c r="F31" s="42" t="str">
        <f t="shared" si="0"/>
        <v/>
      </c>
      <c r="G31" s="41"/>
      <c r="H31" s="43"/>
      <c r="I31" s="43"/>
      <c r="J31" s="43"/>
      <c r="K31" s="40" t="str">
        <f t="shared" si="2"/>
        <v/>
      </c>
      <c r="L31" s="43"/>
      <c r="M31" s="43"/>
      <c r="N31" s="42" t="str">
        <f t="shared" si="1"/>
        <v/>
      </c>
      <c r="O31" s="155"/>
      <c r="P31" s="148"/>
    </row>
    <row r="32" spans="1:22" ht="16.5" customHeight="1" x14ac:dyDescent="0.25">
      <c r="A32" s="65"/>
      <c r="B32" s="150"/>
      <c r="C32" s="66"/>
      <c r="D32" s="66"/>
      <c r="E32" s="41"/>
      <c r="F32" s="42" t="str">
        <f t="shared" si="0"/>
        <v/>
      </c>
      <c r="G32" s="41"/>
      <c r="H32" s="43"/>
      <c r="I32" s="43"/>
      <c r="J32" s="43"/>
      <c r="K32" s="40" t="str">
        <f t="shared" si="2"/>
        <v/>
      </c>
      <c r="L32" s="43"/>
      <c r="M32" s="43"/>
      <c r="N32" s="42" t="str">
        <f t="shared" si="1"/>
        <v/>
      </c>
      <c r="O32" s="156"/>
      <c r="P32" s="148"/>
    </row>
    <row r="33" spans="1:16" ht="16.5" customHeight="1" x14ac:dyDescent="0.25">
      <c r="A33" s="40" t="str">
        <f t="shared" ref="A33:E33" si="3">IF(SUM(A21:A32)=0,"",SUM(A21:A32))</f>
        <v/>
      </c>
      <c r="B33" s="40"/>
      <c r="C33" s="40" t="str">
        <f t="shared" si="3"/>
        <v/>
      </c>
      <c r="D33" s="40">
        <f>SUM(D21:D32)</f>
        <v>0</v>
      </c>
      <c r="E33" s="40" t="str">
        <f t="shared" si="3"/>
        <v/>
      </c>
      <c r="F33" s="40" t="str">
        <f>IF(SUM(F21:F32)=0,"",SUM(F21:F32))</f>
        <v/>
      </c>
      <c r="G33" s="40" t="str">
        <f>IF(SUM(G21:G32)=0,"",SUM(G21:G32))</f>
        <v/>
      </c>
      <c r="H33" s="40" t="str">
        <f t="shared" ref="H33:N33" si="4">IF(SUM(H21:H32)=0,"",SUM(H21:H32))</f>
        <v/>
      </c>
      <c r="I33" s="40" t="str">
        <f t="shared" si="4"/>
        <v/>
      </c>
      <c r="J33" s="40" t="str">
        <f t="shared" si="4"/>
        <v/>
      </c>
      <c r="K33" s="40" t="str">
        <f t="shared" si="4"/>
        <v/>
      </c>
      <c r="L33" s="40" t="str">
        <f t="shared" si="4"/>
        <v/>
      </c>
      <c r="M33" s="40" t="str">
        <f t="shared" si="4"/>
        <v/>
      </c>
      <c r="N33" s="42" t="str">
        <f t="shared" si="4"/>
        <v/>
      </c>
      <c r="O33" s="156" t="str">
        <f>IF(SUM(O21:O32)=0,"",SUM(O21:O32))</f>
        <v/>
      </c>
      <c r="P33" s="148"/>
    </row>
    <row r="34" spans="1:16" ht="16.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5"/>
      <c r="O34" s="9"/>
    </row>
    <row r="35" spans="1:16" ht="25.5" customHeight="1" x14ac:dyDescent="0.25">
      <c r="A35" s="227" t="s">
        <v>78</v>
      </c>
      <c r="B35" s="227"/>
      <c r="C35" s="227"/>
      <c r="D35" s="227"/>
      <c r="E35" s="228"/>
      <c r="F35" s="10" t="s">
        <v>24</v>
      </c>
      <c r="H35" s="10" t="s">
        <v>6</v>
      </c>
      <c r="I35" s="10" t="s">
        <v>9</v>
      </c>
      <c r="J35" s="10" t="s">
        <v>7</v>
      </c>
      <c r="K35" s="10" t="s">
        <v>8</v>
      </c>
      <c r="L35" s="23"/>
      <c r="M35" s="23"/>
      <c r="N35" s="23"/>
    </row>
    <row r="36" spans="1:16" ht="16.5" customHeight="1" x14ac:dyDescent="0.25">
      <c r="A36" s="227"/>
      <c r="B36" s="227"/>
      <c r="C36" s="227"/>
      <c r="D36" s="227"/>
      <c r="E36" s="228"/>
      <c r="F36" s="16" t="str">
        <f>F33</f>
        <v/>
      </c>
      <c r="H36" s="29"/>
      <c r="I36" s="29"/>
      <c r="J36" s="30"/>
      <c r="K36" s="31" t="str">
        <f>IF(OR(F36="",F36=0),"",ROUND(F36*(H36*I36+J36)/1000,2))</f>
        <v/>
      </c>
      <c r="L36" s="38"/>
      <c r="M36" s="249" t="s">
        <v>8</v>
      </c>
      <c r="N36" s="250"/>
      <c r="O36" s="147" t="str">
        <f>K36</f>
        <v/>
      </c>
    </row>
    <row r="37" spans="1:16" ht="5.25" customHeight="1" x14ac:dyDescent="0.25">
      <c r="A37" s="3"/>
      <c r="B37" s="3"/>
      <c r="C37" s="3"/>
      <c r="D37" s="3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 ht="15" customHeight="1" x14ac:dyDescent="0.25">
      <c r="A38" s="13"/>
      <c r="B38" s="3"/>
      <c r="C38" s="3"/>
      <c r="D38" s="3"/>
      <c r="E38" s="20"/>
      <c r="F38" s="20"/>
      <c r="G38" s="20"/>
      <c r="H38" s="21"/>
      <c r="I38" s="21"/>
      <c r="J38" s="27" t="s">
        <v>18</v>
      </c>
      <c r="K38" s="31" t="str">
        <f>IF(K33&lt;&gt;"",IF(K36&lt;&gt;0,K33+K36,""),"")</f>
        <v/>
      </c>
      <c r="L38" s="38"/>
      <c r="M38" s="18"/>
      <c r="N38" s="45"/>
    </row>
    <row r="39" spans="1:16" ht="7.5" customHeight="1" x14ac:dyDescent="0.25">
      <c r="A39" s="13"/>
      <c r="B39" s="3"/>
      <c r="C39" s="3"/>
      <c r="D39" s="3"/>
      <c r="E39" s="20"/>
      <c r="F39" s="20"/>
      <c r="G39" s="20"/>
      <c r="H39" s="21"/>
      <c r="I39" s="21"/>
      <c r="J39" s="22"/>
      <c r="K39" s="17"/>
      <c r="L39" s="17"/>
      <c r="M39" s="18"/>
      <c r="N39" s="19"/>
    </row>
    <row r="40" spans="1:16" ht="25.5" customHeight="1" x14ac:dyDescent="0.25">
      <c r="A40" s="229" t="s">
        <v>25</v>
      </c>
      <c r="B40" s="229"/>
      <c r="C40" s="229"/>
      <c r="D40" s="229"/>
      <c r="E40" s="230"/>
      <c r="F40" s="26" t="s">
        <v>17</v>
      </c>
      <c r="G40" s="23"/>
      <c r="H40" s="23"/>
      <c r="J40" s="10" t="s">
        <v>15</v>
      </c>
      <c r="K40" s="10" t="s">
        <v>16</v>
      </c>
      <c r="L40" s="23"/>
      <c r="M40" s="23"/>
      <c r="N40" s="23"/>
    </row>
    <row r="41" spans="1:16" x14ac:dyDescent="0.25">
      <c r="A41" s="229"/>
      <c r="B41" s="229"/>
      <c r="C41" s="229"/>
      <c r="D41" s="229"/>
      <c r="E41" s="230"/>
      <c r="F41" s="16" t="str">
        <f>F33</f>
        <v/>
      </c>
      <c r="G41" s="24"/>
      <c r="H41" s="25"/>
      <c r="J41" s="30"/>
      <c r="K41" s="31" t="str">
        <f>IF(F41&lt;&gt;"",ROUND(F41*J41,2),"")</f>
        <v/>
      </c>
      <c r="L41" s="38"/>
      <c r="M41" s="249" t="s">
        <v>16</v>
      </c>
      <c r="N41" s="250"/>
      <c r="O41" s="147" t="str">
        <f>K41</f>
        <v/>
      </c>
    </row>
    <row r="42" spans="1:16" ht="5.25" customHeight="1" x14ac:dyDescent="0.25">
      <c r="A42" s="3"/>
      <c r="B42" s="3"/>
      <c r="C42" s="3"/>
      <c r="D42" s="3"/>
      <c r="E42"/>
      <c r="F42"/>
      <c r="G42"/>
      <c r="H42"/>
      <c r="L42" s="46"/>
      <c r="M42" s="46"/>
      <c r="N42" s="46"/>
    </row>
    <row r="43" spans="1:16" x14ac:dyDescent="0.25">
      <c r="B43" s="3"/>
      <c r="C43" s="3"/>
      <c r="D43" s="3"/>
      <c r="E43"/>
      <c r="F43"/>
      <c r="G43"/>
      <c r="H43"/>
      <c r="J43" s="136" t="s">
        <v>108</v>
      </c>
      <c r="K43" s="31" t="str">
        <f>IF(K33&lt;&gt;"",IF(K41&lt;&gt;0,K33+K41,""),"")</f>
        <v/>
      </c>
      <c r="L43" s="38"/>
      <c r="M43" s="46"/>
      <c r="N43" s="38"/>
      <c r="O43" s="128"/>
    </row>
    <row r="44" spans="1:16" ht="8.25" customHeight="1" x14ac:dyDescent="0.25">
      <c r="B44" s="3"/>
      <c r="C44" s="3"/>
      <c r="D44" s="3"/>
      <c r="E44"/>
      <c r="F44"/>
      <c r="G44"/>
      <c r="H44"/>
      <c r="J44" s="28"/>
      <c r="K44" s="38"/>
      <c r="L44" s="38"/>
      <c r="M44" s="46"/>
      <c r="N44" s="38"/>
    </row>
    <row r="45" spans="1:16" s="47" customFormat="1" ht="21.75" customHeight="1" x14ac:dyDescent="0.3">
      <c r="A45" s="244" t="s">
        <v>93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3" t="str">
        <f>(IF(ISNUMBER(N33),N33+K36+K41,"0,00"))</f>
        <v>0,00</v>
      </c>
      <c r="O45" s="243"/>
    </row>
    <row r="46" spans="1:16" ht="19.5" customHeight="1" x14ac:dyDescent="0.25">
      <c r="A46" s="245" t="s">
        <v>97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7"/>
      <c r="N46" s="243" t="str">
        <f>(IF(ISNUMBER(O33),O33+O36+O41,"0,00"))</f>
        <v>0,00</v>
      </c>
      <c r="O46" s="243"/>
    </row>
    <row r="47" spans="1:16" ht="15.75" customHeight="1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</row>
    <row r="48" spans="1:16" x14ac:dyDescent="0.25">
      <c r="A48" s="137" t="s">
        <v>109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4" x14ac:dyDescent="0.25">
      <c r="A49" s="115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240"/>
      <c r="M49" s="240"/>
      <c r="N49" s="1"/>
    </row>
    <row r="50" spans="1:14" x14ac:dyDescent="0.25">
      <c r="A50" s="3"/>
    </row>
    <row r="51" spans="1:14" x14ac:dyDescent="0.25">
      <c r="A51" s="3"/>
    </row>
    <row r="52" spans="1:14" x14ac:dyDescent="0.25">
      <c r="A52" s="3"/>
    </row>
    <row r="54" spans="1:14" x14ac:dyDescent="0.25">
      <c r="A54" s="3"/>
    </row>
    <row r="55" spans="1:14" x14ac:dyDescent="0.25">
      <c r="A55" s="3"/>
    </row>
    <row r="56" spans="1:14" x14ac:dyDescent="0.25">
      <c r="A56" s="3"/>
    </row>
  </sheetData>
  <sheetProtection algorithmName="SHA-512" hashValue="hVvHYAwjn/Eq0Z8BMh1TUy/zuBw89rNrtW9hjWuDlUhO0sokXYjBSshLmfiygAbADglAhRSxx6xTXllSTRolow==" saltValue="v/mPxkVyVJ/uiW6PQkPUFA==" spinCount="100000" sheet="1" selectLockedCells="1"/>
  <mergeCells count="34">
    <mergeCell ref="L49:M49"/>
    <mergeCell ref="A40:E41"/>
    <mergeCell ref="M41:N41"/>
    <mergeCell ref="A45:M45"/>
    <mergeCell ref="N45:O45"/>
    <mergeCell ref="A46:M46"/>
    <mergeCell ref="N46:O46"/>
    <mergeCell ref="M19:M20"/>
    <mergeCell ref="N19:N20"/>
    <mergeCell ref="O19:P19"/>
    <mergeCell ref="A35:E36"/>
    <mergeCell ref="M36:N36"/>
    <mergeCell ref="F19:F20"/>
    <mergeCell ref="G19:G20"/>
    <mergeCell ref="H19:J19"/>
    <mergeCell ref="K19:K20"/>
    <mergeCell ref="L19:L20"/>
    <mergeCell ref="E9:F9"/>
    <mergeCell ref="J9:K9"/>
    <mergeCell ref="E5:H5"/>
    <mergeCell ref="I5:J5"/>
    <mergeCell ref="K5:N5"/>
    <mergeCell ref="E11:N11"/>
    <mergeCell ref="A12:C13"/>
    <mergeCell ref="F13:H13"/>
    <mergeCell ref="J13:M13"/>
    <mergeCell ref="O11:P14"/>
    <mergeCell ref="A15:I15"/>
    <mergeCell ref="A16:I16"/>
    <mergeCell ref="A19:A20"/>
    <mergeCell ref="B19:B20"/>
    <mergeCell ref="C19:C20"/>
    <mergeCell ref="D19:D20"/>
    <mergeCell ref="E19:E20"/>
  </mergeCells>
  <conditionalFormatting sqref="N13">
    <cfRule type="cellIs" dxfId="43" priority="2" operator="lessThan">
      <formula>0.8</formula>
    </cfRule>
  </conditionalFormatting>
  <conditionalFormatting sqref="O11:P14">
    <cfRule type="containsText" dxfId="42" priority="1" operator="containsText" text="Die gewährte monatliche Ausbildungsvergütung liegt unter 80 Prozent der vergleichbaren Ausbildungsvergütung nach dem TVAöD-Pflege. Eine Erstattung durch das Land ist ausgeschlossen. ">
      <formula>NOT(ISERROR(SEARCH("Die gewährte monatliche Ausbildungsvergütung liegt unter 80 Prozent der vergleichbaren Ausbildungsvergütung nach dem TVAöD-Pflege. Eine Erstattung durch das Land ist ausgeschlossen. ",O11)))</formula>
    </cfRule>
  </conditionalFormatting>
  <dataValidations count="2">
    <dataValidation type="list" allowBlank="1" showInputMessage="1" showErrorMessage="1" sqref="F7">
      <formula1>$W$8:$W$9</formula1>
    </dataValidation>
    <dataValidation type="list" allowBlank="1" showInputMessage="1" showErrorMessage="1" sqref="K7">
      <formula1>$W$5:$W$6</formula1>
    </dataValidation>
  </dataValidations>
  <pageMargins left="0.7" right="0.7" top="0.78740157499999996" bottom="0.78740157499999996" header="0.3" footer="0.3"/>
  <pageSetup paperSize="9" scale="60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showGridLines="0" topLeftCell="A3" workbookViewId="0">
      <selection activeCell="K15" sqref="K15"/>
    </sheetView>
  </sheetViews>
  <sheetFormatPr baseColWidth="10" defaultColWidth="11.42578125" defaultRowHeight="15" x14ac:dyDescent="0.25"/>
  <cols>
    <col min="1" max="1" width="9.28515625" style="2" customWidth="1"/>
    <col min="2" max="2" width="7.85546875" style="2" customWidth="1"/>
    <col min="3" max="3" width="10.42578125" style="2" customWidth="1"/>
    <col min="4" max="4" width="12.140625" style="2" customWidth="1"/>
    <col min="5" max="5" width="6.85546875" style="2" customWidth="1"/>
    <col min="6" max="6" width="10.5703125" style="2" customWidth="1"/>
    <col min="7" max="8" width="11.7109375" style="2" customWidth="1"/>
    <col min="9" max="9" width="10.5703125" style="2" customWidth="1"/>
    <col min="10" max="10" width="10.42578125" style="2" customWidth="1"/>
    <col min="11" max="11" width="10.85546875" style="2" customWidth="1"/>
    <col min="12" max="13" width="11.7109375" style="2" customWidth="1"/>
    <col min="14" max="14" width="11" style="2" customWidth="1"/>
    <col min="15" max="15" width="13.5703125" style="2" customWidth="1"/>
    <col min="16" max="16" width="21" style="2" customWidth="1"/>
    <col min="17" max="17" width="11.42578125" style="2"/>
    <col min="18" max="23" width="11.42578125" style="2" hidden="1" customWidth="1"/>
    <col min="24" max="16384" width="11.42578125" style="2"/>
  </cols>
  <sheetData>
    <row r="1" spans="1:23" ht="15.75" x14ac:dyDescent="0.25">
      <c r="A1" s="116" t="s">
        <v>100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23" ht="18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3" ht="15.75" customHeight="1" x14ac:dyDescent="0.25">
      <c r="A3" s="6" t="s">
        <v>26</v>
      </c>
      <c r="B3" s="13"/>
      <c r="C3" s="13"/>
      <c r="D3" s="13"/>
      <c r="E3" s="170">
        <f>'Abrechnung Zusammenfassung'!F7</f>
        <v>0</v>
      </c>
      <c r="F3" s="168"/>
      <c r="G3" s="168"/>
      <c r="H3" s="168"/>
      <c r="I3" s="168"/>
      <c r="J3" s="168"/>
      <c r="K3" s="168"/>
      <c r="L3" s="168"/>
      <c r="M3" s="168"/>
      <c r="N3" s="169"/>
    </row>
    <row r="4" spans="1:23" s="36" customFormat="1" ht="8.25" customHeight="1" x14ac:dyDescent="0.25">
      <c r="A4" s="32"/>
      <c r="B4" s="33"/>
      <c r="C4" s="33"/>
      <c r="D4" s="33"/>
      <c r="E4" s="34"/>
      <c r="F4" s="34"/>
      <c r="G4" s="34"/>
      <c r="H4" s="34"/>
      <c r="I4" s="34"/>
      <c r="J4" s="34"/>
      <c r="K4" s="35"/>
      <c r="L4" s="35"/>
      <c r="M4" s="35"/>
      <c r="N4" s="35"/>
    </row>
    <row r="5" spans="1:23" ht="15.75" customHeight="1" x14ac:dyDescent="0.25">
      <c r="A5" s="6" t="s">
        <v>54</v>
      </c>
      <c r="B5" s="13"/>
      <c r="C5" s="13"/>
      <c r="D5" s="13"/>
      <c r="E5" s="231"/>
      <c r="F5" s="231"/>
      <c r="G5" s="231"/>
      <c r="H5" s="231"/>
      <c r="I5" s="232" t="s">
        <v>53</v>
      </c>
      <c r="J5" s="233"/>
      <c r="K5" s="226"/>
      <c r="L5" s="226"/>
      <c r="M5" s="226"/>
      <c r="N5" s="226"/>
      <c r="W5" s="2" t="s">
        <v>3</v>
      </c>
    </row>
    <row r="6" spans="1:23" ht="7.5" customHeight="1" x14ac:dyDescent="0.25">
      <c r="A6" s="7"/>
      <c r="B6" s="8"/>
      <c r="C6" s="13"/>
      <c r="D6" s="13"/>
      <c r="E6" s="14"/>
      <c r="F6" s="14"/>
      <c r="G6" s="14"/>
      <c r="H6" s="14"/>
      <c r="I6" s="12"/>
      <c r="J6" s="12"/>
      <c r="K6" s="12"/>
      <c r="L6" s="12"/>
      <c r="M6" s="12"/>
      <c r="N6" s="12"/>
      <c r="W6" s="2" t="s">
        <v>4</v>
      </c>
    </row>
    <row r="7" spans="1:23" ht="15.75" customHeight="1" x14ac:dyDescent="0.25">
      <c r="A7" s="7" t="s">
        <v>20</v>
      </c>
      <c r="B7" s="8"/>
      <c r="E7" s="117" t="s">
        <v>116</v>
      </c>
      <c r="F7" s="67"/>
      <c r="G7" s="2" t="s">
        <v>115</v>
      </c>
      <c r="H7" s="68"/>
      <c r="J7" s="145" t="s">
        <v>117</v>
      </c>
      <c r="K7" s="67"/>
      <c r="L7" s="2" t="s">
        <v>115</v>
      </c>
      <c r="M7" s="68"/>
    </row>
    <row r="8" spans="1:23" ht="7.5" customHeight="1" x14ac:dyDescent="0.25">
      <c r="A8" s="7"/>
      <c r="B8" s="8"/>
      <c r="E8" s="4"/>
      <c r="F8" s="39"/>
      <c r="G8" s="39"/>
      <c r="H8" s="4"/>
      <c r="I8" s="4"/>
      <c r="J8" s="12"/>
      <c r="K8" s="12"/>
      <c r="L8" s="12"/>
      <c r="M8" s="12"/>
      <c r="N8" s="12"/>
      <c r="W8" s="2" t="s">
        <v>4</v>
      </c>
    </row>
    <row r="9" spans="1:23" ht="16.5" customHeight="1" x14ac:dyDescent="0.25">
      <c r="A9" s="7" t="s">
        <v>21</v>
      </c>
      <c r="B9" s="8"/>
      <c r="C9" s="91" t="s">
        <v>68</v>
      </c>
      <c r="E9" s="238" t="s">
        <v>22</v>
      </c>
      <c r="F9" s="239"/>
      <c r="G9" s="67"/>
      <c r="J9" s="236" t="s">
        <v>19</v>
      </c>
      <c r="K9" s="237"/>
      <c r="L9" s="67"/>
      <c r="M9" s="37"/>
      <c r="N9" s="12"/>
      <c r="O9" s="133"/>
      <c r="P9" s="133"/>
      <c r="W9" s="2" t="s">
        <v>5</v>
      </c>
    </row>
    <row r="10" spans="1:23" ht="7.5" customHeight="1" x14ac:dyDescent="0.25">
      <c r="A10" s="7"/>
      <c r="B10" s="8"/>
      <c r="C10" s="13"/>
      <c r="D10" s="13"/>
      <c r="E10" s="4"/>
      <c r="F10" s="4"/>
      <c r="G10" s="4"/>
      <c r="H10" s="12"/>
      <c r="I10" s="12"/>
      <c r="J10" s="12"/>
      <c r="K10" s="12"/>
      <c r="L10" s="12"/>
      <c r="M10" s="12"/>
      <c r="N10" s="12"/>
      <c r="O10" s="133"/>
      <c r="P10" s="133"/>
    </row>
    <row r="11" spans="1:23" ht="15.75" customHeight="1" x14ac:dyDescent="0.25">
      <c r="A11" s="7" t="s">
        <v>73</v>
      </c>
      <c r="B11" s="13"/>
      <c r="C11" s="13"/>
      <c r="D11" s="13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07" t="str">
        <f>IF(N13&lt;80%,V16,IF(AND(N13&gt;80%,N13&lt;89.995%),V17,""))</f>
        <v/>
      </c>
      <c r="P11" s="207"/>
    </row>
    <row r="12" spans="1:23" ht="20.25" customHeight="1" x14ac:dyDescent="0.25">
      <c r="A12" s="234" t="s">
        <v>72</v>
      </c>
      <c r="B12" s="234"/>
      <c r="C12" s="234"/>
      <c r="D12" s="13"/>
      <c r="E12" s="95"/>
      <c r="F12" s="95"/>
      <c r="G12" s="95"/>
      <c r="H12" s="96"/>
      <c r="I12" s="96"/>
      <c r="J12" s="96"/>
      <c r="K12" s="97"/>
      <c r="L12" s="97"/>
      <c r="M12" s="97"/>
      <c r="N12" s="12"/>
      <c r="O12" s="207"/>
      <c r="P12" s="207"/>
      <c r="V12" s="129"/>
    </row>
    <row r="13" spans="1:23" ht="29.25" customHeight="1" x14ac:dyDescent="0.25">
      <c r="A13" s="235"/>
      <c r="B13" s="235"/>
      <c r="C13" s="235"/>
      <c r="D13" s="101"/>
      <c r="E13" s="99"/>
      <c r="F13" s="218" t="s">
        <v>71</v>
      </c>
      <c r="G13" s="218"/>
      <c r="H13" s="218"/>
      <c r="I13" s="100" t="str">
        <f>IF((D13=""),"",(IF($L$9="",1490.69,1552.07)))</f>
        <v/>
      </c>
      <c r="J13" s="219" t="s">
        <v>75</v>
      </c>
      <c r="K13" s="219"/>
      <c r="L13" s="219"/>
      <c r="M13" s="220"/>
      <c r="N13" s="102" t="str">
        <f>IF(ISNUMBER(D13),D13/I13,"0,00%")</f>
        <v>0,00%</v>
      </c>
      <c r="O13" s="207"/>
      <c r="P13" s="207"/>
    </row>
    <row r="14" spans="1:23" ht="10.5" customHeight="1" x14ac:dyDescent="0.25">
      <c r="A14" s="142"/>
      <c r="B14" s="142"/>
      <c r="C14" s="142"/>
      <c r="D14" s="251"/>
      <c r="E14" s="99"/>
      <c r="F14" s="143"/>
      <c r="G14" s="143"/>
      <c r="H14" s="143"/>
      <c r="I14" s="106"/>
      <c r="J14" s="144"/>
      <c r="K14" s="144"/>
      <c r="L14" s="144"/>
      <c r="M14" s="144"/>
      <c r="N14" s="108"/>
      <c r="O14" s="207"/>
      <c r="P14" s="207"/>
    </row>
    <row r="15" spans="1:23" ht="21.75" customHeight="1" x14ac:dyDescent="0.25">
      <c r="A15" s="221" t="s">
        <v>106</v>
      </c>
      <c r="B15" s="221"/>
      <c r="C15" s="221"/>
      <c r="D15" s="221"/>
      <c r="E15" s="221"/>
      <c r="F15" s="221"/>
      <c r="G15" s="221"/>
      <c r="H15" s="221"/>
      <c r="I15" s="222"/>
      <c r="J15" s="111" t="s">
        <v>76</v>
      </c>
      <c r="K15" s="146"/>
      <c r="L15" s="113" t="s">
        <v>77</v>
      </c>
      <c r="M15" s="146"/>
      <c r="O15" s="140"/>
      <c r="P15" s="140"/>
    </row>
    <row r="16" spans="1:23" ht="24.75" customHeight="1" x14ac:dyDescent="0.25">
      <c r="A16" s="223" t="s">
        <v>122</v>
      </c>
      <c r="B16" s="224"/>
      <c r="C16" s="224"/>
      <c r="D16" s="224"/>
      <c r="E16" s="224"/>
      <c r="F16" s="224"/>
      <c r="G16" s="224"/>
      <c r="H16" s="224"/>
      <c r="I16" s="225"/>
      <c r="J16" s="111" t="s">
        <v>76</v>
      </c>
      <c r="K16" s="146"/>
      <c r="L16" s="113" t="s">
        <v>77</v>
      </c>
      <c r="M16" s="146"/>
      <c r="O16" s="126" t="s">
        <v>79</v>
      </c>
      <c r="P16" s="146"/>
      <c r="V16" s="139" t="s">
        <v>104</v>
      </c>
    </row>
    <row r="17" spans="1:22" ht="13.5" customHeight="1" x14ac:dyDescent="0.25">
      <c r="A17" s="123"/>
      <c r="B17" s="110"/>
      <c r="C17" s="110"/>
      <c r="D17" s="110"/>
      <c r="E17" s="110"/>
      <c r="F17" s="110"/>
      <c r="G17" s="110"/>
      <c r="H17" s="110"/>
      <c r="I17" s="110"/>
      <c r="J17" s="124"/>
      <c r="K17" s="144"/>
      <c r="L17" s="108"/>
      <c r="V17" s="134" t="s">
        <v>119</v>
      </c>
    </row>
    <row r="18" spans="1:22" ht="9" customHeight="1" x14ac:dyDescent="0.25">
      <c r="C18" s="115"/>
      <c r="D18" s="121"/>
      <c r="E18" s="122"/>
      <c r="F18" s="122"/>
      <c r="G18" s="122"/>
      <c r="H18" s="121"/>
      <c r="I18" s="121"/>
      <c r="J18" s="121"/>
      <c r="K18" s="122"/>
      <c r="L18" s="144"/>
      <c r="M18" s="144"/>
      <c r="N18" s="108"/>
    </row>
    <row r="19" spans="1:22" ht="27" customHeight="1" x14ac:dyDescent="0.25">
      <c r="A19" s="208" t="s">
        <v>0</v>
      </c>
      <c r="B19" s="208" t="s">
        <v>2</v>
      </c>
      <c r="C19" s="208" t="s">
        <v>81</v>
      </c>
      <c r="D19" s="208" t="s">
        <v>82</v>
      </c>
      <c r="E19" s="209" t="s">
        <v>83</v>
      </c>
      <c r="F19" s="212" t="s">
        <v>102</v>
      </c>
      <c r="G19" s="209" t="s">
        <v>84</v>
      </c>
      <c r="H19" s="215" t="s">
        <v>1</v>
      </c>
      <c r="I19" s="216"/>
      <c r="J19" s="217"/>
      <c r="K19" s="241" t="s">
        <v>23</v>
      </c>
      <c r="L19" s="209" t="s">
        <v>88</v>
      </c>
      <c r="M19" s="209" t="s">
        <v>89</v>
      </c>
      <c r="N19" s="212" t="s">
        <v>90</v>
      </c>
      <c r="O19" s="248" t="s">
        <v>114</v>
      </c>
      <c r="P19" s="248"/>
    </row>
    <row r="20" spans="1:22" ht="60" customHeight="1" x14ac:dyDescent="0.25">
      <c r="A20" s="208" t="s">
        <v>0</v>
      </c>
      <c r="B20" s="208"/>
      <c r="C20" s="208"/>
      <c r="D20" s="208"/>
      <c r="E20" s="210"/>
      <c r="F20" s="213"/>
      <c r="G20" s="210"/>
      <c r="H20" s="44" t="s">
        <v>85</v>
      </c>
      <c r="I20" s="5" t="s">
        <v>86</v>
      </c>
      <c r="J20" s="11" t="s">
        <v>87</v>
      </c>
      <c r="K20" s="242"/>
      <c r="L20" s="211"/>
      <c r="M20" s="211"/>
      <c r="N20" s="214"/>
      <c r="O20" s="104" t="s">
        <v>91</v>
      </c>
      <c r="P20" s="135" t="s">
        <v>107</v>
      </c>
    </row>
    <row r="21" spans="1:22" ht="16.5" customHeight="1" x14ac:dyDescent="0.25">
      <c r="A21" s="65"/>
      <c r="B21" s="150"/>
      <c r="C21" s="66"/>
      <c r="D21" s="66"/>
      <c r="E21" s="41"/>
      <c r="F21" s="42" t="str">
        <f t="shared" ref="F21:F32" si="0">IF(C21="","",C21+D21+E21)</f>
        <v/>
      </c>
      <c r="G21" s="41"/>
      <c r="H21" s="43"/>
      <c r="I21" s="43"/>
      <c r="J21" s="43"/>
      <c r="K21" s="40" t="str">
        <f>IF(F21="","",(F21+H21+I21+J21))</f>
        <v/>
      </c>
      <c r="L21" s="43"/>
      <c r="M21" s="43"/>
      <c r="N21" s="42" t="str">
        <f t="shared" ref="N21:N32" si="1">IF(K21="","",K21-L21-M21)</f>
        <v/>
      </c>
      <c r="O21" s="155"/>
      <c r="P21" s="148"/>
    </row>
    <row r="22" spans="1:22" ht="16.5" customHeight="1" x14ac:dyDescent="0.25">
      <c r="A22" s="65"/>
      <c r="B22" s="150"/>
      <c r="C22" s="66"/>
      <c r="D22" s="66"/>
      <c r="E22" s="41"/>
      <c r="F22" s="42" t="str">
        <f t="shared" si="0"/>
        <v/>
      </c>
      <c r="G22" s="41"/>
      <c r="H22" s="43"/>
      <c r="I22" s="43"/>
      <c r="J22" s="43"/>
      <c r="K22" s="40" t="str">
        <f t="shared" ref="K22:K32" si="2">IF(F22="","",(F22+H22+I22+J22))</f>
        <v/>
      </c>
      <c r="L22" s="43"/>
      <c r="M22" s="43"/>
      <c r="N22" s="42" t="str">
        <f t="shared" si="1"/>
        <v/>
      </c>
      <c r="O22" s="155"/>
      <c r="P22" s="148"/>
      <c r="T22" s="2">
        <f>COUNTA(C21:C25)</f>
        <v>0</v>
      </c>
    </row>
    <row r="23" spans="1:22" ht="16.5" customHeight="1" x14ac:dyDescent="0.25">
      <c r="A23" s="65"/>
      <c r="B23" s="150"/>
      <c r="C23" s="66"/>
      <c r="D23" s="66"/>
      <c r="E23" s="41"/>
      <c r="F23" s="42" t="str">
        <f t="shared" si="0"/>
        <v/>
      </c>
      <c r="G23" s="41"/>
      <c r="H23" s="43"/>
      <c r="I23" s="43"/>
      <c r="J23" s="43"/>
      <c r="K23" s="40" t="str">
        <f t="shared" si="2"/>
        <v/>
      </c>
      <c r="L23" s="43"/>
      <c r="M23" s="43"/>
      <c r="N23" s="42" t="str">
        <f t="shared" si="1"/>
        <v/>
      </c>
      <c r="O23" s="155"/>
      <c r="P23" s="148"/>
    </row>
    <row r="24" spans="1:22" ht="16.5" customHeight="1" x14ac:dyDescent="0.25">
      <c r="A24" s="65"/>
      <c r="B24" s="150"/>
      <c r="C24" s="66"/>
      <c r="D24" s="66"/>
      <c r="E24" s="41"/>
      <c r="F24" s="42" t="str">
        <f t="shared" si="0"/>
        <v/>
      </c>
      <c r="G24" s="41"/>
      <c r="H24" s="43"/>
      <c r="I24" s="43"/>
      <c r="J24" s="43"/>
      <c r="K24" s="40" t="str">
        <f t="shared" si="2"/>
        <v/>
      </c>
      <c r="L24" s="43"/>
      <c r="M24" s="43"/>
      <c r="N24" s="42" t="str">
        <f t="shared" si="1"/>
        <v/>
      </c>
      <c r="O24" s="155"/>
      <c r="P24" s="148"/>
    </row>
    <row r="25" spans="1:22" ht="16.5" customHeight="1" x14ac:dyDescent="0.25">
      <c r="A25" s="65"/>
      <c r="B25" s="150"/>
      <c r="C25" s="66"/>
      <c r="D25" s="66"/>
      <c r="E25" s="41"/>
      <c r="F25" s="42" t="str">
        <f t="shared" si="0"/>
        <v/>
      </c>
      <c r="G25" s="41"/>
      <c r="H25" s="43"/>
      <c r="I25" s="43"/>
      <c r="J25" s="43"/>
      <c r="K25" s="40" t="str">
        <f t="shared" si="2"/>
        <v/>
      </c>
      <c r="L25" s="43"/>
      <c r="M25" s="43"/>
      <c r="N25" s="42" t="str">
        <f t="shared" si="1"/>
        <v/>
      </c>
      <c r="O25" s="155"/>
      <c r="P25" s="148"/>
    </row>
    <row r="26" spans="1:22" ht="16.5" customHeight="1" x14ac:dyDescent="0.25">
      <c r="A26" s="65"/>
      <c r="B26" s="150"/>
      <c r="C26" s="66"/>
      <c r="D26" s="66"/>
      <c r="E26" s="41"/>
      <c r="F26" s="42" t="str">
        <f t="shared" si="0"/>
        <v/>
      </c>
      <c r="G26" s="41"/>
      <c r="H26" s="43"/>
      <c r="I26" s="43"/>
      <c r="J26" s="43"/>
      <c r="K26" s="40" t="str">
        <f t="shared" si="2"/>
        <v/>
      </c>
      <c r="L26" s="43"/>
      <c r="M26" s="43"/>
      <c r="N26" s="42" t="str">
        <f t="shared" si="1"/>
        <v/>
      </c>
      <c r="O26" s="155"/>
      <c r="P26" s="148"/>
    </row>
    <row r="27" spans="1:22" ht="16.5" customHeight="1" x14ac:dyDescent="0.25">
      <c r="A27" s="65"/>
      <c r="B27" s="150"/>
      <c r="C27" s="66"/>
      <c r="D27" s="66"/>
      <c r="E27" s="41"/>
      <c r="F27" s="42" t="str">
        <f t="shared" si="0"/>
        <v/>
      </c>
      <c r="G27" s="41"/>
      <c r="H27" s="43"/>
      <c r="I27" s="43"/>
      <c r="J27" s="43"/>
      <c r="K27" s="40" t="str">
        <f t="shared" si="2"/>
        <v/>
      </c>
      <c r="L27" s="43"/>
      <c r="M27" s="43"/>
      <c r="N27" s="42" t="str">
        <f t="shared" si="1"/>
        <v/>
      </c>
      <c r="O27" s="155"/>
      <c r="P27" s="148"/>
    </row>
    <row r="28" spans="1:22" ht="16.5" customHeight="1" x14ac:dyDescent="0.25">
      <c r="A28" s="65"/>
      <c r="B28" s="150"/>
      <c r="C28" s="66"/>
      <c r="D28" s="66"/>
      <c r="E28" s="41"/>
      <c r="F28" s="42" t="str">
        <f t="shared" si="0"/>
        <v/>
      </c>
      <c r="G28" s="41"/>
      <c r="H28" s="43"/>
      <c r="I28" s="43"/>
      <c r="J28" s="43"/>
      <c r="K28" s="40" t="str">
        <f t="shared" si="2"/>
        <v/>
      </c>
      <c r="L28" s="43"/>
      <c r="M28" s="43"/>
      <c r="N28" s="42" t="str">
        <f t="shared" si="1"/>
        <v/>
      </c>
      <c r="O28" s="155"/>
      <c r="P28" s="148"/>
    </row>
    <row r="29" spans="1:22" ht="16.5" customHeight="1" x14ac:dyDescent="0.25">
      <c r="A29" s="65"/>
      <c r="B29" s="150"/>
      <c r="C29" s="66"/>
      <c r="D29" s="66"/>
      <c r="E29" s="41"/>
      <c r="F29" s="42" t="str">
        <f t="shared" si="0"/>
        <v/>
      </c>
      <c r="G29" s="41"/>
      <c r="H29" s="43"/>
      <c r="I29" s="43"/>
      <c r="J29" s="43"/>
      <c r="K29" s="40" t="str">
        <f t="shared" si="2"/>
        <v/>
      </c>
      <c r="L29" s="43"/>
      <c r="M29" s="43"/>
      <c r="N29" s="42" t="str">
        <f t="shared" si="1"/>
        <v/>
      </c>
      <c r="O29" s="155"/>
      <c r="P29" s="148"/>
    </row>
    <row r="30" spans="1:22" ht="16.5" customHeight="1" x14ac:dyDescent="0.25">
      <c r="A30" s="65"/>
      <c r="B30" s="150"/>
      <c r="C30" s="66"/>
      <c r="D30" s="66"/>
      <c r="E30" s="41"/>
      <c r="F30" s="42" t="str">
        <f t="shared" si="0"/>
        <v/>
      </c>
      <c r="G30" s="41"/>
      <c r="H30" s="43"/>
      <c r="I30" s="43"/>
      <c r="J30" s="43"/>
      <c r="K30" s="40" t="str">
        <f t="shared" si="2"/>
        <v/>
      </c>
      <c r="L30" s="43"/>
      <c r="M30" s="43"/>
      <c r="N30" s="42" t="str">
        <f t="shared" si="1"/>
        <v/>
      </c>
      <c r="O30" s="155"/>
      <c r="P30" s="148"/>
    </row>
    <row r="31" spans="1:22" s="1" customFormat="1" ht="16.5" customHeight="1" x14ac:dyDescent="0.25">
      <c r="A31" s="65"/>
      <c r="B31" s="150"/>
      <c r="C31" s="66"/>
      <c r="D31" s="66"/>
      <c r="E31" s="41"/>
      <c r="F31" s="42" t="str">
        <f t="shared" si="0"/>
        <v/>
      </c>
      <c r="G31" s="41"/>
      <c r="H31" s="43"/>
      <c r="I31" s="43"/>
      <c r="J31" s="43"/>
      <c r="K31" s="40" t="str">
        <f t="shared" si="2"/>
        <v/>
      </c>
      <c r="L31" s="43"/>
      <c r="M31" s="43"/>
      <c r="N31" s="42" t="str">
        <f t="shared" si="1"/>
        <v/>
      </c>
      <c r="O31" s="155"/>
      <c r="P31" s="148"/>
    </row>
    <row r="32" spans="1:22" ht="16.5" customHeight="1" x14ac:dyDescent="0.25">
      <c r="A32" s="65"/>
      <c r="B32" s="150"/>
      <c r="C32" s="66"/>
      <c r="D32" s="66"/>
      <c r="E32" s="41"/>
      <c r="F32" s="42" t="str">
        <f t="shared" si="0"/>
        <v/>
      </c>
      <c r="G32" s="41"/>
      <c r="H32" s="43"/>
      <c r="I32" s="43"/>
      <c r="J32" s="43"/>
      <c r="K32" s="40" t="str">
        <f t="shared" si="2"/>
        <v/>
      </c>
      <c r="L32" s="43"/>
      <c r="M32" s="43"/>
      <c r="N32" s="42" t="str">
        <f t="shared" si="1"/>
        <v/>
      </c>
      <c r="O32" s="156"/>
      <c r="P32" s="148"/>
    </row>
    <row r="33" spans="1:16" ht="16.5" customHeight="1" x14ac:dyDescent="0.25">
      <c r="A33" s="40" t="str">
        <f t="shared" ref="A33:E33" si="3">IF(SUM(A21:A32)=0,"",SUM(A21:A32))</f>
        <v/>
      </c>
      <c r="B33" s="40"/>
      <c r="C33" s="40" t="str">
        <f t="shared" si="3"/>
        <v/>
      </c>
      <c r="D33" s="40">
        <f>SUM(D21:D32)</f>
        <v>0</v>
      </c>
      <c r="E33" s="40" t="str">
        <f t="shared" si="3"/>
        <v/>
      </c>
      <c r="F33" s="40" t="str">
        <f>IF(SUM(F21:F32)=0,"",SUM(F21:F32))</f>
        <v/>
      </c>
      <c r="G33" s="40" t="str">
        <f>IF(SUM(G21:G32)=0,"",SUM(G21:G32))</f>
        <v/>
      </c>
      <c r="H33" s="40" t="str">
        <f t="shared" ref="H33:N33" si="4">IF(SUM(H21:H32)=0,"",SUM(H21:H32))</f>
        <v/>
      </c>
      <c r="I33" s="40" t="str">
        <f t="shared" si="4"/>
        <v/>
      </c>
      <c r="J33" s="40" t="str">
        <f t="shared" si="4"/>
        <v/>
      </c>
      <c r="K33" s="40" t="str">
        <f t="shared" si="4"/>
        <v/>
      </c>
      <c r="L33" s="40" t="str">
        <f t="shared" si="4"/>
        <v/>
      </c>
      <c r="M33" s="40" t="str">
        <f t="shared" si="4"/>
        <v/>
      </c>
      <c r="N33" s="42" t="str">
        <f t="shared" si="4"/>
        <v/>
      </c>
      <c r="O33" s="156" t="str">
        <f>IF(SUM(O21:O32)=0,"",SUM(O21:O32))</f>
        <v/>
      </c>
      <c r="P33" s="148"/>
    </row>
    <row r="34" spans="1:16" ht="16.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5"/>
      <c r="O34" s="9"/>
    </row>
    <row r="35" spans="1:16" ht="25.5" customHeight="1" x14ac:dyDescent="0.25">
      <c r="A35" s="227" t="s">
        <v>78</v>
      </c>
      <c r="B35" s="227"/>
      <c r="C35" s="227"/>
      <c r="D35" s="227"/>
      <c r="E35" s="228"/>
      <c r="F35" s="10" t="s">
        <v>24</v>
      </c>
      <c r="H35" s="10" t="s">
        <v>6</v>
      </c>
      <c r="I35" s="10" t="s">
        <v>9</v>
      </c>
      <c r="J35" s="10" t="s">
        <v>7</v>
      </c>
      <c r="K35" s="10" t="s">
        <v>8</v>
      </c>
      <c r="L35" s="23"/>
      <c r="M35" s="23"/>
      <c r="N35" s="23"/>
    </row>
    <row r="36" spans="1:16" ht="16.5" customHeight="1" x14ac:dyDescent="0.25">
      <c r="A36" s="227"/>
      <c r="B36" s="227"/>
      <c r="C36" s="227"/>
      <c r="D36" s="227"/>
      <c r="E36" s="228"/>
      <c r="F36" s="16" t="str">
        <f>F33</f>
        <v/>
      </c>
      <c r="H36" s="29"/>
      <c r="I36" s="29"/>
      <c r="J36" s="30"/>
      <c r="K36" s="31" t="str">
        <f>IF(OR(F36="",F36=0),"",ROUND(F36*(H36*I36+J36)/1000,2))</f>
        <v/>
      </c>
      <c r="L36" s="38"/>
      <c r="M36" s="249" t="s">
        <v>8</v>
      </c>
      <c r="N36" s="250"/>
      <c r="O36" s="147" t="str">
        <f>K36</f>
        <v/>
      </c>
    </row>
    <row r="37" spans="1:16" ht="5.25" customHeight="1" x14ac:dyDescent="0.25">
      <c r="A37" s="3"/>
      <c r="B37" s="3"/>
      <c r="C37" s="3"/>
      <c r="D37" s="3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 ht="15" customHeight="1" x14ac:dyDescent="0.25">
      <c r="A38" s="13"/>
      <c r="B38" s="3"/>
      <c r="C38" s="3"/>
      <c r="D38" s="3"/>
      <c r="E38" s="20"/>
      <c r="F38" s="20"/>
      <c r="G38" s="20"/>
      <c r="H38" s="21"/>
      <c r="I38" s="21"/>
      <c r="J38" s="27" t="s">
        <v>18</v>
      </c>
      <c r="K38" s="31" t="str">
        <f>IF(K33&lt;&gt;"",IF(K36&lt;&gt;0,K33+K36,""),"")</f>
        <v/>
      </c>
      <c r="L38" s="38"/>
      <c r="M38" s="18"/>
      <c r="N38" s="45"/>
    </row>
    <row r="39" spans="1:16" ht="7.5" customHeight="1" x14ac:dyDescent="0.25">
      <c r="A39" s="13"/>
      <c r="B39" s="3"/>
      <c r="C39" s="3"/>
      <c r="D39" s="3"/>
      <c r="E39" s="20"/>
      <c r="F39" s="20"/>
      <c r="G39" s="20"/>
      <c r="H39" s="21"/>
      <c r="I39" s="21"/>
      <c r="J39" s="22"/>
      <c r="K39" s="17"/>
      <c r="L39" s="17"/>
      <c r="M39" s="18"/>
      <c r="N39" s="19"/>
    </row>
    <row r="40" spans="1:16" ht="25.5" customHeight="1" x14ac:dyDescent="0.25">
      <c r="A40" s="229" t="s">
        <v>25</v>
      </c>
      <c r="B40" s="229"/>
      <c r="C40" s="229"/>
      <c r="D40" s="229"/>
      <c r="E40" s="230"/>
      <c r="F40" s="26" t="s">
        <v>17</v>
      </c>
      <c r="G40" s="23"/>
      <c r="H40" s="23"/>
      <c r="J40" s="10" t="s">
        <v>15</v>
      </c>
      <c r="K40" s="10" t="s">
        <v>16</v>
      </c>
      <c r="L40" s="23"/>
      <c r="M40" s="23"/>
      <c r="N40" s="23"/>
    </row>
    <row r="41" spans="1:16" x14ac:dyDescent="0.25">
      <c r="A41" s="229"/>
      <c r="B41" s="229"/>
      <c r="C41" s="229"/>
      <c r="D41" s="229"/>
      <c r="E41" s="230"/>
      <c r="F41" s="16" t="str">
        <f>F33</f>
        <v/>
      </c>
      <c r="G41" s="24"/>
      <c r="H41" s="25"/>
      <c r="J41" s="30"/>
      <c r="K41" s="31" t="str">
        <f>IF(F41&lt;&gt;"",ROUND(F41*J41,2),"")</f>
        <v/>
      </c>
      <c r="L41" s="38"/>
      <c r="M41" s="249" t="s">
        <v>16</v>
      </c>
      <c r="N41" s="250"/>
      <c r="O41" s="147" t="str">
        <f>K41</f>
        <v/>
      </c>
    </row>
    <row r="42" spans="1:16" ht="5.25" customHeight="1" x14ac:dyDescent="0.25">
      <c r="A42" s="3"/>
      <c r="B42" s="3"/>
      <c r="C42" s="3"/>
      <c r="D42" s="3"/>
      <c r="E42"/>
      <c r="F42"/>
      <c r="G42"/>
      <c r="H42"/>
      <c r="L42" s="46"/>
      <c r="M42" s="46"/>
      <c r="N42" s="46"/>
    </row>
    <row r="43" spans="1:16" x14ac:dyDescent="0.25">
      <c r="B43" s="3"/>
      <c r="C43" s="3"/>
      <c r="D43" s="3"/>
      <c r="E43"/>
      <c r="F43"/>
      <c r="G43"/>
      <c r="H43"/>
      <c r="J43" s="136" t="s">
        <v>108</v>
      </c>
      <c r="K43" s="31" t="str">
        <f>IF(K33&lt;&gt;"",IF(K41&lt;&gt;0,K33+K41,""),"")</f>
        <v/>
      </c>
      <c r="L43" s="38"/>
      <c r="M43" s="46"/>
      <c r="N43" s="38"/>
      <c r="O43" s="128"/>
    </row>
    <row r="44" spans="1:16" ht="8.25" customHeight="1" x14ac:dyDescent="0.25">
      <c r="B44" s="3"/>
      <c r="C44" s="3"/>
      <c r="D44" s="3"/>
      <c r="E44"/>
      <c r="F44"/>
      <c r="G44"/>
      <c r="H44"/>
      <c r="J44" s="28"/>
      <c r="K44" s="38"/>
      <c r="L44" s="38"/>
      <c r="M44" s="46"/>
      <c r="N44" s="38"/>
    </row>
    <row r="45" spans="1:16" s="47" customFormat="1" ht="21.75" customHeight="1" x14ac:dyDescent="0.3">
      <c r="A45" s="244" t="s">
        <v>93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3" t="str">
        <f>(IF(ISNUMBER(N33),N33+K36+K41,"0,00"))</f>
        <v>0,00</v>
      </c>
      <c r="O45" s="243"/>
    </row>
    <row r="46" spans="1:16" ht="19.5" customHeight="1" x14ac:dyDescent="0.25">
      <c r="A46" s="245" t="s">
        <v>97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7"/>
      <c r="N46" s="243" t="str">
        <f>(IF(ISNUMBER(O33),O33+O36+O41,"0,00"))</f>
        <v>0,00</v>
      </c>
      <c r="O46" s="243"/>
    </row>
    <row r="47" spans="1:16" ht="15.75" customHeight="1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</row>
    <row r="48" spans="1:16" x14ac:dyDescent="0.25">
      <c r="A48" s="137" t="s">
        <v>109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4" x14ac:dyDescent="0.25">
      <c r="A49" s="115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240"/>
      <c r="M49" s="240"/>
      <c r="N49" s="1"/>
    </row>
    <row r="50" spans="1:14" x14ac:dyDescent="0.25">
      <c r="A50" s="3"/>
    </row>
    <row r="51" spans="1:14" x14ac:dyDescent="0.25">
      <c r="A51" s="3"/>
    </row>
    <row r="52" spans="1:14" x14ac:dyDescent="0.25">
      <c r="A52" s="3"/>
    </row>
    <row r="54" spans="1:14" x14ac:dyDescent="0.25">
      <c r="A54" s="3"/>
    </row>
    <row r="55" spans="1:14" x14ac:dyDescent="0.25">
      <c r="A55" s="3"/>
    </row>
    <row r="56" spans="1:14" x14ac:dyDescent="0.25">
      <c r="A56" s="3"/>
    </row>
  </sheetData>
  <sheetProtection algorithmName="SHA-512" hashValue="Xraa3aZz+Da9pMEfvjzqMwypRh0O++LFimphzxUWJyop9gc0KmzC+O9Z/YoKldaumtDTPbQZ1Xxy0iPsX6CK6g==" saltValue="hCu34n2lIj1gnR+1qQzTnQ==" spinCount="100000" sheet="1" selectLockedCells="1"/>
  <mergeCells count="34">
    <mergeCell ref="L49:M49"/>
    <mergeCell ref="A40:E41"/>
    <mergeCell ref="M41:N41"/>
    <mergeCell ref="A45:M45"/>
    <mergeCell ref="N45:O45"/>
    <mergeCell ref="A46:M46"/>
    <mergeCell ref="N46:O46"/>
    <mergeCell ref="M19:M20"/>
    <mergeCell ref="N19:N20"/>
    <mergeCell ref="O19:P19"/>
    <mergeCell ref="A35:E36"/>
    <mergeCell ref="M36:N36"/>
    <mergeCell ref="F19:F20"/>
    <mergeCell ref="G19:G20"/>
    <mergeCell ref="H19:J19"/>
    <mergeCell ref="K19:K20"/>
    <mergeCell ref="L19:L20"/>
    <mergeCell ref="E9:F9"/>
    <mergeCell ref="J9:K9"/>
    <mergeCell ref="E5:H5"/>
    <mergeCell ref="I5:J5"/>
    <mergeCell ref="K5:N5"/>
    <mergeCell ref="E11:N11"/>
    <mergeCell ref="A12:C13"/>
    <mergeCell ref="F13:H13"/>
    <mergeCell ref="J13:M13"/>
    <mergeCell ref="O11:P14"/>
    <mergeCell ref="A15:I15"/>
    <mergeCell ref="A16:I16"/>
    <mergeCell ref="A19:A20"/>
    <mergeCell ref="B19:B20"/>
    <mergeCell ref="C19:C20"/>
    <mergeCell ref="D19:D20"/>
    <mergeCell ref="E19:E20"/>
  </mergeCells>
  <conditionalFormatting sqref="N13">
    <cfRule type="cellIs" dxfId="41" priority="2" operator="lessThan">
      <formula>0.8</formula>
    </cfRule>
  </conditionalFormatting>
  <conditionalFormatting sqref="O11:P14">
    <cfRule type="containsText" dxfId="40" priority="1" operator="containsText" text="Die gewährte monatliche Ausbildungsvergütung liegt unter 80 Prozent der vergleichbaren Ausbildungsvergütung nach dem TVAöD-Pflege. Eine Erstattung durch das Land ist ausgeschlossen. ">
      <formula>NOT(ISERROR(SEARCH("Die gewährte monatliche Ausbildungsvergütung liegt unter 80 Prozent der vergleichbaren Ausbildungsvergütung nach dem TVAöD-Pflege. Eine Erstattung durch das Land ist ausgeschlossen. ",O11)))</formula>
    </cfRule>
  </conditionalFormatting>
  <dataValidations disablePrompts="1" count="2">
    <dataValidation type="list" allowBlank="1" showInputMessage="1" showErrorMessage="1" sqref="F7">
      <formula1>$W$8:$W$9</formula1>
    </dataValidation>
    <dataValidation type="list" allowBlank="1" showInputMessage="1" showErrorMessage="1" sqref="K7">
      <formula1>$W$5:$W$6</formula1>
    </dataValidation>
  </dataValidations>
  <pageMargins left="0.7" right="0.7" top="0.78740157499999996" bottom="0.78740157499999996" header="0.3" footer="0.3"/>
  <pageSetup paperSize="9" scale="60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showGridLines="0" topLeftCell="A3" workbookViewId="0">
      <selection activeCell="K15" sqref="K15"/>
    </sheetView>
  </sheetViews>
  <sheetFormatPr baseColWidth="10" defaultColWidth="11.42578125" defaultRowHeight="15" x14ac:dyDescent="0.25"/>
  <cols>
    <col min="1" max="1" width="9.28515625" style="2" customWidth="1"/>
    <col min="2" max="2" width="7.85546875" style="2" customWidth="1"/>
    <col min="3" max="3" width="10.42578125" style="2" customWidth="1"/>
    <col min="4" max="4" width="12.140625" style="2" customWidth="1"/>
    <col min="5" max="5" width="6.85546875" style="2" customWidth="1"/>
    <col min="6" max="6" width="10.5703125" style="2" customWidth="1"/>
    <col min="7" max="8" width="11.7109375" style="2" customWidth="1"/>
    <col min="9" max="9" width="10.5703125" style="2" customWidth="1"/>
    <col min="10" max="10" width="10.42578125" style="2" customWidth="1"/>
    <col min="11" max="11" width="10.85546875" style="2" customWidth="1"/>
    <col min="12" max="13" width="11.7109375" style="2" customWidth="1"/>
    <col min="14" max="14" width="11" style="2" customWidth="1"/>
    <col min="15" max="15" width="13.5703125" style="2" customWidth="1"/>
    <col min="16" max="16" width="21" style="2" customWidth="1"/>
    <col min="17" max="17" width="0" style="2" hidden="1" customWidth="1"/>
    <col min="18" max="23" width="11.42578125" style="2" hidden="1" customWidth="1"/>
    <col min="24" max="16384" width="11.42578125" style="2"/>
  </cols>
  <sheetData>
    <row r="1" spans="1:23" ht="15.75" x14ac:dyDescent="0.25">
      <c r="A1" s="116" t="s">
        <v>100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23" ht="18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3" ht="15.75" customHeight="1" x14ac:dyDescent="0.25">
      <c r="A3" s="6" t="s">
        <v>26</v>
      </c>
      <c r="B3" s="13"/>
      <c r="C3" s="13"/>
      <c r="D3" s="13"/>
      <c r="E3" s="170">
        <f>'Abrechnung Zusammenfassung'!F7</f>
        <v>0</v>
      </c>
      <c r="F3" s="168"/>
      <c r="G3" s="168"/>
      <c r="H3" s="168"/>
      <c r="I3" s="168"/>
      <c r="J3" s="168"/>
      <c r="K3" s="168"/>
      <c r="L3" s="168"/>
      <c r="M3" s="168"/>
      <c r="N3" s="169"/>
    </row>
    <row r="4" spans="1:23" s="36" customFormat="1" ht="8.25" customHeight="1" x14ac:dyDescent="0.25">
      <c r="A4" s="32"/>
      <c r="B4" s="33"/>
      <c r="C4" s="33"/>
      <c r="D4" s="33"/>
      <c r="E4" s="34"/>
      <c r="F4" s="34"/>
      <c r="G4" s="34"/>
      <c r="H4" s="34"/>
      <c r="I4" s="34"/>
      <c r="J4" s="34"/>
      <c r="K4" s="35"/>
      <c r="L4" s="35"/>
      <c r="M4" s="35"/>
      <c r="N4" s="35"/>
    </row>
    <row r="5" spans="1:23" ht="15.75" customHeight="1" x14ac:dyDescent="0.25">
      <c r="A5" s="6" t="s">
        <v>54</v>
      </c>
      <c r="B5" s="13"/>
      <c r="C5" s="13"/>
      <c r="D5" s="13"/>
      <c r="E5" s="231"/>
      <c r="F5" s="231"/>
      <c r="G5" s="231"/>
      <c r="H5" s="231"/>
      <c r="I5" s="232" t="s">
        <v>53</v>
      </c>
      <c r="J5" s="233"/>
      <c r="K5" s="226"/>
      <c r="L5" s="226"/>
      <c r="M5" s="226"/>
      <c r="N5" s="226"/>
      <c r="W5" s="2" t="s">
        <v>3</v>
      </c>
    </row>
    <row r="6" spans="1:23" ht="7.5" customHeight="1" x14ac:dyDescent="0.25">
      <c r="A6" s="7"/>
      <c r="B6" s="8"/>
      <c r="C6" s="13"/>
      <c r="D6" s="13"/>
      <c r="E6" s="14"/>
      <c r="F6" s="14"/>
      <c r="G6" s="14"/>
      <c r="H6" s="14"/>
      <c r="I6" s="12"/>
      <c r="J6" s="12"/>
      <c r="K6" s="12"/>
      <c r="L6" s="12"/>
      <c r="M6" s="12"/>
      <c r="N6" s="12"/>
      <c r="W6" s="2" t="s">
        <v>4</v>
      </c>
    </row>
    <row r="7" spans="1:23" ht="15.75" customHeight="1" x14ac:dyDescent="0.25">
      <c r="A7" s="7" t="s">
        <v>20</v>
      </c>
      <c r="B7" s="8"/>
      <c r="E7" s="117" t="s">
        <v>116</v>
      </c>
      <c r="F7" s="67"/>
      <c r="G7" s="2" t="s">
        <v>115</v>
      </c>
      <c r="H7" s="68"/>
      <c r="J7" s="145" t="s">
        <v>117</v>
      </c>
      <c r="K7" s="67"/>
      <c r="L7" s="2" t="s">
        <v>115</v>
      </c>
      <c r="M7" s="68"/>
    </row>
    <row r="8" spans="1:23" ht="7.5" customHeight="1" x14ac:dyDescent="0.25">
      <c r="A8" s="7"/>
      <c r="B8" s="8"/>
      <c r="E8" s="4"/>
      <c r="F8" s="39"/>
      <c r="G8" s="39"/>
      <c r="H8" s="4"/>
      <c r="I8" s="4"/>
      <c r="J8" s="12"/>
      <c r="K8" s="12"/>
      <c r="L8" s="12"/>
      <c r="M8" s="12"/>
      <c r="N8" s="12"/>
      <c r="W8" s="2" t="s">
        <v>4</v>
      </c>
    </row>
    <row r="9" spans="1:23" ht="16.5" customHeight="1" x14ac:dyDescent="0.25">
      <c r="A9" s="7" t="s">
        <v>21</v>
      </c>
      <c r="B9" s="8"/>
      <c r="C9" s="91" t="s">
        <v>68</v>
      </c>
      <c r="E9" s="238" t="s">
        <v>22</v>
      </c>
      <c r="F9" s="239"/>
      <c r="G9" s="67"/>
      <c r="J9" s="236" t="s">
        <v>19</v>
      </c>
      <c r="K9" s="237"/>
      <c r="L9" s="67"/>
      <c r="M9" s="37"/>
      <c r="N9" s="12"/>
      <c r="O9" s="133"/>
      <c r="P9" s="133"/>
      <c r="W9" s="2" t="s">
        <v>5</v>
      </c>
    </row>
    <row r="10" spans="1:23" ht="7.5" customHeight="1" x14ac:dyDescent="0.25">
      <c r="A10" s="7"/>
      <c r="B10" s="8"/>
      <c r="C10" s="13"/>
      <c r="D10" s="13"/>
      <c r="E10" s="4"/>
      <c r="F10" s="4"/>
      <c r="G10" s="4"/>
      <c r="H10" s="12"/>
      <c r="I10" s="12"/>
      <c r="J10" s="12"/>
      <c r="K10" s="12"/>
      <c r="L10" s="12"/>
      <c r="M10" s="12"/>
      <c r="N10" s="12"/>
      <c r="O10" s="133"/>
      <c r="P10" s="133"/>
    </row>
    <row r="11" spans="1:23" ht="15.75" customHeight="1" x14ac:dyDescent="0.25">
      <c r="A11" s="7" t="s">
        <v>73</v>
      </c>
      <c r="B11" s="13"/>
      <c r="C11" s="13"/>
      <c r="D11" s="13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07" t="str">
        <f>IF(N13&lt;80%,V16,IF(AND(N13&gt;80%,N13&lt;89.995%),V17,""))</f>
        <v/>
      </c>
      <c r="P11" s="207"/>
    </row>
    <row r="12" spans="1:23" ht="20.25" customHeight="1" x14ac:dyDescent="0.25">
      <c r="A12" s="234" t="s">
        <v>72</v>
      </c>
      <c r="B12" s="234"/>
      <c r="C12" s="234"/>
      <c r="D12" s="13"/>
      <c r="E12" s="95"/>
      <c r="F12" s="95"/>
      <c r="G12" s="95"/>
      <c r="H12" s="96"/>
      <c r="I12" s="96"/>
      <c r="J12" s="96"/>
      <c r="K12" s="97"/>
      <c r="L12" s="97"/>
      <c r="M12" s="97"/>
      <c r="N12" s="12"/>
      <c r="O12" s="207"/>
      <c r="P12" s="207"/>
      <c r="V12" s="129"/>
    </row>
    <row r="13" spans="1:23" ht="29.25" customHeight="1" x14ac:dyDescent="0.25">
      <c r="A13" s="235"/>
      <c r="B13" s="235"/>
      <c r="C13" s="235"/>
      <c r="D13" s="101"/>
      <c r="E13" s="99"/>
      <c r="F13" s="218" t="s">
        <v>71</v>
      </c>
      <c r="G13" s="218"/>
      <c r="H13" s="218"/>
      <c r="I13" s="100" t="str">
        <f>IF((D13=""),"",(IF($L$9="",1490.69,1552.07)))</f>
        <v/>
      </c>
      <c r="J13" s="219" t="s">
        <v>75</v>
      </c>
      <c r="K13" s="219"/>
      <c r="L13" s="219"/>
      <c r="M13" s="220"/>
      <c r="N13" s="102" t="str">
        <f>IF(ISNUMBER(D13),D13/I13,"0,00%")</f>
        <v>0,00%</v>
      </c>
      <c r="O13" s="207"/>
      <c r="P13" s="207"/>
    </row>
    <row r="14" spans="1:23" ht="10.5" customHeight="1" x14ac:dyDescent="0.25">
      <c r="A14" s="142"/>
      <c r="B14" s="142"/>
      <c r="C14" s="142"/>
      <c r="D14" s="251"/>
      <c r="E14" s="99"/>
      <c r="F14" s="143"/>
      <c r="G14" s="143"/>
      <c r="H14" s="143"/>
      <c r="I14" s="106"/>
      <c r="J14" s="144"/>
      <c r="K14" s="144"/>
      <c r="L14" s="144"/>
      <c r="M14" s="144"/>
      <c r="N14" s="108"/>
      <c r="O14" s="207"/>
      <c r="P14" s="207"/>
    </row>
    <row r="15" spans="1:23" ht="21.75" customHeight="1" x14ac:dyDescent="0.25">
      <c r="A15" s="221" t="s">
        <v>106</v>
      </c>
      <c r="B15" s="221"/>
      <c r="C15" s="221"/>
      <c r="D15" s="221"/>
      <c r="E15" s="221"/>
      <c r="F15" s="221"/>
      <c r="G15" s="221"/>
      <c r="H15" s="221"/>
      <c r="I15" s="222"/>
      <c r="J15" s="111" t="s">
        <v>76</v>
      </c>
      <c r="K15" s="146"/>
      <c r="L15" s="113" t="s">
        <v>77</v>
      </c>
      <c r="M15" s="146"/>
      <c r="O15" s="140"/>
      <c r="P15" s="140"/>
    </row>
    <row r="16" spans="1:23" ht="24.75" customHeight="1" x14ac:dyDescent="0.25">
      <c r="A16" s="223" t="s">
        <v>122</v>
      </c>
      <c r="B16" s="224"/>
      <c r="C16" s="224"/>
      <c r="D16" s="224"/>
      <c r="E16" s="224"/>
      <c r="F16" s="224"/>
      <c r="G16" s="224"/>
      <c r="H16" s="224"/>
      <c r="I16" s="225"/>
      <c r="J16" s="111" t="s">
        <v>76</v>
      </c>
      <c r="K16" s="146"/>
      <c r="L16" s="113" t="s">
        <v>77</v>
      </c>
      <c r="M16" s="146"/>
      <c r="O16" s="126" t="s">
        <v>79</v>
      </c>
      <c r="P16" s="146"/>
      <c r="V16" s="139" t="s">
        <v>104</v>
      </c>
    </row>
    <row r="17" spans="1:22" ht="13.5" customHeight="1" x14ac:dyDescent="0.25">
      <c r="A17" s="123"/>
      <c r="B17" s="110"/>
      <c r="C17" s="110"/>
      <c r="D17" s="110"/>
      <c r="E17" s="110"/>
      <c r="F17" s="110"/>
      <c r="G17" s="110"/>
      <c r="H17" s="110"/>
      <c r="I17" s="110"/>
      <c r="J17" s="124"/>
      <c r="K17" s="144"/>
      <c r="L17" s="108"/>
      <c r="V17" s="134" t="s">
        <v>120</v>
      </c>
    </row>
    <row r="18" spans="1:22" ht="9" customHeight="1" x14ac:dyDescent="0.25">
      <c r="C18" s="115"/>
      <c r="D18" s="121"/>
      <c r="E18" s="122"/>
      <c r="F18" s="122"/>
      <c r="G18" s="122"/>
      <c r="H18" s="121"/>
      <c r="I18" s="121"/>
      <c r="J18" s="121"/>
      <c r="K18" s="122"/>
      <c r="L18" s="144"/>
      <c r="M18" s="144"/>
      <c r="N18" s="108"/>
    </row>
    <row r="19" spans="1:22" ht="27" customHeight="1" x14ac:dyDescent="0.25">
      <c r="A19" s="208" t="s">
        <v>0</v>
      </c>
      <c r="B19" s="208" t="s">
        <v>2</v>
      </c>
      <c r="C19" s="208" t="s">
        <v>81</v>
      </c>
      <c r="D19" s="208" t="s">
        <v>82</v>
      </c>
      <c r="E19" s="209" t="s">
        <v>83</v>
      </c>
      <c r="F19" s="212" t="s">
        <v>102</v>
      </c>
      <c r="G19" s="209" t="s">
        <v>84</v>
      </c>
      <c r="H19" s="215" t="s">
        <v>1</v>
      </c>
      <c r="I19" s="216"/>
      <c r="J19" s="217"/>
      <c r="K19" s="241" t="s">
        <v>23</v>
      </c>
      <c r="L19" s="209" t="s">
        <v>88</v>
      </c>
      <c r="M19" s="209" t="s">
        <v>89</v>
      </c>
      <c r="N19" s="212" t="s">
        <v>90</v>
      </c>
      <c r="O19" s="248" t="s">
        <v>114</v>
      </c>
      <c r="P19" s="248"/>
    </row>
    <row r="20" spans="1:22" ht="60" customHeight="1" x14ac:dyDescent="0.25">
      <c r="A20" s="208" t="s">
        <v>0</v>
      </c>
      <c r="B20" s="208"/>
      <c r="C20" s="208"/>
      <c r="D20" s="208"/>
      <c r="E20" s="210"/>
      <c r="F20" s="213"/>
      <c r="G20" s="210"/>
      <c r="H20" s="44" t="s">
        <v>85</v>
      </c>
      <c r="I20" s="5" t="s">
        <v>86</v>
      </c>
      <c r="J20" s="11" t="s">
        <v>87</v>
      </c>
      <c r="K20" s="242"/>
      <c r="L20" s="211"/>
      <c r="M20" s="211"/>
      <c r="N20" s="214"/>
      <c r="O20" s="104" t="s">
        <v>91</v>
      </c>
      <c r="P20" s="135" t="s">
        <v>107</v>
      </c>
    </row>
    <row r="21" spans="1:22" ht="16.5" customHeight="1" x14ac:dyDescent="0.25">
      <c r="A21" s="65"/>
      <c r="B21" s="150"/>
      <c r="C21" s="66"/>
      <c r="D21" s="66"/>
      <c r="E21" s="41"/>
      <c r="F21" s="42" t="str">
        <f t="shared" ref="F21:F32" si="0">IF(C21="","",C21+D21+E21)</f>
        <v/>
      </c>
      <c r="G21" s="41"/>
      <c r="H21" s="43"/>
      <c r="I21" s="43"/>
      <c r="J21" s="43"/>
      <c r="K21" s="40" t="str">
        <f>IF(F21="","",(F21+H21+I21+J21))</f>
        <v/>
      </c>
      <c r="L21" s="43"/>
      <c r="M21" s="43"/>
      <c r="N21" s="42" t="str">
        <f t="shared" ref="N21:N32" si="1">IF(K21="","",K21-L21-M21)</f>
        <v/>
      </c>
      <c r="O21" s="151"/>
      <c r="P21" s="148"/>
    </row>
    <row r="22" spans="1:22" ht="16.5" customHeight="1" x14ac:dyDescent="0.25">
      <c r="A22" s="65"/>
      <c r="B22" s="150"/>
      <c r="C22" s="66"/>
      <c r="D22" s="66"/>
      <c r="E22" s="41"/>
      <c r="F22" s="42" t="str">
        <f t="shared" si="0"/>
        <v/>
      </c>
      <c r="G22" s="41"/>
      <c r="H22" s="43"/>
      <c r="I22" s="43"/>
      <c r="J22" s="43"/>
      <c r="K22" s="40" t="str">
        <f t="shared" ref="K22:K32" si="2">IF(F22="","",(F22+H22+I22+J22))</f>
        <v/>
      </c>
      <c r="L22" s="43"/>
      <c r="M22" s="43"/>
      <c r="N22" s="42" t="str">
        <f t="shared" si="1"/>
        <v/>
      </c>
      <c r="O22" s="151"/>
      <c r="P22" s="148"/>
      <c r="T22" s="2">
        <f>COUNTA(C21:C25)</f>
        <v>0</v>
      </c>
    </row>
    <row r="23" spans="1:22" ht="16.5" customHeight="1" x14ac:dyDescent="0.25">
      <c r="A23" s="65"/>
      <c r="B23" s="150"/>
      <c r="C23" s="66"/>
      <c r="D23" s="66"/>
      <c r="E23" s="41"/>
      <c r="F23" s="42" t="str">
        <f t="shared" si="0"/>
        <v/>
      </c>
      <c r="G23" s="41"/>
      <c r="H23" s="43"/>
      <c r="I23" s="43"/>
      <c r="J23" s="43"/>
      <c r="K23" s="40" t="str">
        <f t="shared" si="2"/>
        <v/>
      </c>
      <c r="L23" s="43"/>
      <c r="M23" s="43"/>
      <c r="N23" s="42" t="str">
        <f t="shared" si="1"/>
        <v/>
      </c>
      <c r="O23" s="151"/>
      <c r="P23" s="148"/>
    </row>
    <row r="24" spans="1:22" ht="16.5" customHeight="1" x14ac:dyDescent="0.25">
      <c r="A24" s="65"/>
      <c r="B24" s="150"/>
      <c r="C24" s="66"/>
      <c r="D24" s="66"/>
      <c r="E24" s="41"/>
      <c r="F24" s="42" t="str">
        <f t="shared" si="0"/>
        <v/>
      </c>
      <c r="G24" s="41"/>
      <c r="H24" s="43"/>
      <c r="I24" s="43"/>
      <c r="J24" s="43"/>
      <c r="K24" s="40" t="str">
        <f t="shared" si="2"/>
        <v/>
      </c>
      <c r="L24" s="43"/>
      <c r="M24" s="43"/>
      <c r="N24" s="42" t="str">
        <f t="shared" si="1"/>
        <v/>
      </c>
      <c r="O24" s="151"/>
      <c r="P24" s="148"/>
    </row>
    <row r="25" spans="1:22" ht="16.5" customHeight="1" x14ac:dyDescent="0.25">
      <c r="A25" s="65"/>
      <c r="B25" s="150"/>
      <c r="C25" s="66"/>
      <c r="D25" s="66"/>
      <c r="E25" s="41"/>
      <c r="F25" s="42" t="str">
        <f t="shared" si="0"/>
        <v/>
      </c>
      <c r="G25" s="41"/>
      <c r="H25" s="43"/>
      <c r="I25" s="43"/>
      <c r="J25" s="43"/>
      <c r="K25" s="40" t="str">
        <f t="shared" si="2"/>
        <v/>
      </c>
      <c r="L25" s="43"/>
      <c r="M25" s="43"/>
      <c r="N25" s="42" t="str">
        <f t="shared" si="1"/>
        <v/>
      </c>
      <c r="O25" s="151"/>
      <c r="P25" s="148"/>
    </row>
    <row r="26" spans="1:22" ht="16.5" customHeight="1" x14ac:dyDescent="0.25">
      <c r="A26" s="65"/>
      <c r="B26" s="150"/>
      <c r="C26" s="66"/>
      <c r="D26" s="66"/>
      <c r="E26" s="41"/>
      <c r="F26" s="42" t="str">
        <f t="shared" si="0"/>
        <v/>
      </c>
      <c r="G26" s="41"/>
      <c r="H26" s="43"/>
      <c r="I26" s="43"/>
      <c r="J26" s="43"/>
      <c r="K26" s="40" t="str">
        <f t="shared" si="2"/>
        <v/>
      </c>
      <c r="L26" s="43"/>
      <c r="M26" s="43"/>
      <c r="N26" s="42" t="str">
        <f t="shared" si="1"/>
        <v/>
      </c>
      <c r="O26" s="151"/>
      <c r="P26" s="148"/>
    </row>
    <row r="27" spans="1:22" ht="16.5" customHeight="1" x14ac:dyDescent="0.25">
      <c r="A27" s="65"/>
      <c r="B27" s="150"/>
      <c r="C27" s="66"/>
      <c r="D27" s="66"/>
      <c r="E27" s="41"/>
      <c r="F27" s="42" t="str">
        <f t="shared" si="0"/>
        <v/>
      </c>
      <c r="G27" s="41"/>
      <c r="H27" s="43"/>
      <c r="I27" s="43"/>
      <c r="J27" s="43"/>
      <c r="K27" s="40" t="str">
        <f t="shared" si="2"/>
        <v/>
      </c>
      <c r="L27" s="43"/>
      <c r="M27" s="43"/>
      <c r="N27" s="42" t="str">
        <f t="shared" si="1"/>
        <v/>
      </c>
      <c r="O27" s="151"/>
      <c r="P27" s="148"/>
    </row>
    <row r="28" spans="1:22" ht="16.5" customHeight="1" x14ac:dyDescent="0.25">
      <c r="A28" s="65"/>
      <c r="B28" s="150"/>
      <c r="C28" s="66"/>
      <c r="D28" s="66"/>
      <c r="E28" s="41"/>
      <c r="F28" s="42" t="str">
        <f t="shared" si="0"/>
        <v/>
      </c>
      <c r="G28" s="41"/>
      <c r="H28" s="43"/>
      <c r="I28" s="43"/>
      <c r="J28" s="43"/>
      <c r="K28" s="40" t="str">
        <f t="shared" si="2"/>
        <v/>
      </c>
      <c r="L28" s="43"/>
      <c r="M28" s="43"/>
      <c r="N28" s="42" t="str">
        <f t="shared" si="1"/>
        <v/>
      </c>
      <c r="O28" s="151"/>
      <c r="P28" s="148"/>
    </row>
    <row r="29" spans="1:22" ht="16.5" customHeight="1" x14ac:dyDescent="0.25">
      <c r="A29" s="65"/>
      <c r="B29" s="150"/>
      <c r="C29" s="66"/>
      <c r="D29" s="66"/>
      <c r="E29" s="41"/>
      <c r="F29" s="42" t="str">
        <f t="shared" si="0"/>
        <v/>
      </c>
      <c r="G29" s="41"/>
      <c r="H29" s="43"/>
      <c r="I29" s="43"/>
      <c r="J29" s="43"/>
      <c r="K29" s="40" t="str">
        <f t="shared" si="2"/>
        <v/>
      </c>
      <c r="L29" s="43"/>
      <c r="M29" s="43"/>
      <c r="N29" s="42" t="str">
        <f t="shared" si="1"/>
        <v/>
      </c>
      <c r="O29" s="151"/>
      <c r="P29" s="148"/>
    </row>
    <row r="30" spans="1:22" ht="16.5" customHeight="1" x14ac:dyDescent="0.25">
      <c r="A30" s="65"/>
      <c r="B30" s="150"/>
      <c r="C30" s="66"/>
      <c r="D30" s="66"/>
      <c r="E30" s="41"/>
      <c r="F30" s="42" t="str">
        <f t="shared" si="0"/>
        <v/>
      </c>
      <c r="G30" s="41"/>
      <c r="H30" s="43"/>
      <c r="I30" s="43"/>
      <c r="J30" s="43"/>
      <c r="K30" s="40" t="str">
        <f t="shared" si="2"/>
        <v/>
      </c>
      <c r="L30" s="43"/>
      <c r="M30" s="43"/>
      <c r="N30" s="42" t="str">
        <f t="shared" si="1"/>
        <v/>
      </c>
      <c r="O30" s="151"/>
      <c r="P30" s="148"/>
    </row>
    <row r="31" spans="1:22" s="1" customFormat="1" ht="16.5" customHeight="1" x14ac:dyDescent="0.25">
      <c r="A31" s="65"/>
      <c r="B31" s="150"/>
      <c r="C31" s="66"/>
      <c r="D31" s="66"/>
      <c r="E31" s="41"/>
      <c r="F31" s="42" t="str">
        <f t="shared" si="0"/>
        <v/>
      </c>
      <c r="G31" s="41"/>
      <c r="H31" s="43"/>
      <c r="I31" s="43"/>
      <c r="J31" s="43"/>
      <c r="K31" s="40" t="str">
        <f t="shared" si="2"/>
        <v/>
      </c>
      <c r="L31" s="43"/>
      <c r="M31" s="43"/>
      <c r="N31" s="42" t="str">
        <f t="shared" si="1"/>
        <v/>
      </c>
      <c r="O31" s="151"/>
      <c r="P31" s="148"/>
    </row>
    <row r="32" spans="1:22" ht="16.5" customHeight="1" x14ac:dyDescent="0.25">
      <c r="A32" s="65"/>
      <c r="B32" s="150"/>
      <c r="C32" s="66"/>
      <c r="D32" s="66"/>
      <c r="E32" s="41"/>
      <c r="F32" s="42" t="str">
        <f t="shared" si="0"/>
        <v/>
      </c>
      <c r="G32" s="41"/>
      <c r="H32" s="43"/>
      <c r="I32" s="43"/>
      <c r="J32" s="43"/>
      <c r="K32" s="40" t="str">
        <f t="shared" si="2"/>
        <v/>
      </c>
      <c r="L32" s="43"/>
      <c r="M32" s="43"/>
      <c r="N32" s="42" t="str">
        <f t="shared" si="1"/>
        <v/>
      </c>
      <c r="O32" s="152"/>
      <c r="P32" s="148"/>
    </row>
    <row r="33" spans="1:16" ht="16.5" customHeight="1" x14ac:dyDescent="0.25">
      <c r="A33" s="40" t="str">
        <f t="shared" ref="A33:E33" si="3">IF(SUM(A21:A32)=0,"",SUM(A21:A32))</f>
        <v/>
      </c>
      <c r="B33" s="40"/>
      <c r="C33" s="40" t="str">
        <f t="shared" si="3"/>
        <v/>
      </c>
      <c r="D33" s="40">
        <f>SUM(D21:D32)</f>
        <v>0</v>
      </c>
      <c r="E33" s="40" t="str">
        <f t="shared" si="3"/>
        <v/>
      </c>
      <c r="F33" s="40" t="str">
        <f>IF(SUM(F21:F32)=0,"",SUM(F21:F32))</f>
        <v/>
      </c>
      <c r="G33" s="40" t="str">
        <f>IF(SUM(G21:G32)=0,"",SUM(G21:G32))</f>
        <v/>
      </c>
      <c r="H33" s="40" t="str">
        <f t="shared" ref="H33:N33" si="4">IF(SUM(H21:H32)=0,"",SUM(H21:H32))</f>
        <v/>
      </c>
      <c r="I33" s="40" t="str">
        <f t="shared" si="4"/>
        <v/>
      </c>
      <c r="J33" s="40" t="str">
        <f t="shared" si="4"/>
        <v/>
      </c>
      <c r="K33" s="40" t="str">
        <f t="shared" si="4"/>
        <v/>
      </c>
      <c r="L33" s="40" t="str">
        <f t="shared" si="4"/>
        <v/>
      </c>
      <c r="M33" s="40" t="str">
        <f t="shared" si="4"/>
        <v/>
      </c>
      <c r="N33" s="42" t="str">
        <f t="shared" si="4"/>
        <v/>
      </c>
      <c r="O33" s="152" t="str">
        <f>IF(SUM(O21:O32)=0,"",SUM(O21:O32))</f>
        <v/>
      </c>
      <c r="P33" s="148"/>
    </row>
    <row r="34" spans="1:16" ht="16.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5"/>
      <c r="O34" s="9"/>
    </row>
    <row r="35" spans="1:16" ht="25.5" customHeight="1" x14ac:dyDescent="0.25">
      <c r="A35" s="227" t="s">
        <v>78</v>
      </c>
      <c r="B35" s="227"/>
      <c r="C35" s="227"/>
      <c r="D35" s="227"/>
      <c r="E35" s="228"/>
      <c r="F35" s="10" t="s">
        <v>24</v>
      </c>
      <c r="H35" s="10" t="s">
        <v>6</v>
      </c>
      <c r="I35" s="10" t="s">
        <v>9</v>
      </c>
      <c r="J35" s="10" t="s">
        <v>7</v>
      </c>
      <c r="K35" s="10" t="s">
        <v>8</v>
      </c>
      <c r="L35" s="23"/>
      <c r="M35" s="23"/>
      <c r="N35" s="23"/>
    </row>
    <row r="36" spans="1:16" ht="16.5" customHeight="1" x14ac:dyDescent="0.25">
      <c r="A36" s="227"/>
      <c r="B36" s="227"/>
      <c r="C36" s="227"/>
      <c r="D36" s="227"/>
      <c r="E36" s="228"/>
      <c r="F36" s="16" t="str">
        <f>F33</f>
        <v/>
      </c>
      <c r="H36" s="29"/>
      <c r="I36" s="29"/>
      <c r="J36" s="30"/>
      <c r="K36" s="31" t="str">
        <f>IF(OR(F36="",F36=0),"",ROUND(F36*(H36*I36+J36)/1000,2))</f>
        <v/>
      </c>
      <c r="L36" s="38"/>
      <c r="M36" s="249" t="s">
        <v>8</v>
      </c>
      <c r="N36" s="250"/>
      <c r="O36" s="147" t="str">
        <f>K36</f>
        <v/>
      </c>
    </row>
    <row r="37" spans="1:16" ht="5.25" customHeight="1" x14ac:dyDescent="0.25">
      <c r="A37" s="3"/>
      <c r="B37" s="3"/>
      <c r="C37" s="3"/>
      <c r="D37" s="3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 ht="15" customHeight="1" x14ac:dyDescent="0.25">
      <c r="A38" s="13"/>
      <c r="B38" s="3"/>
      <c r="C38" s="3"/>
      <c r="D38" s="3"/>
      <c r="E38" s="20"/>
      <c r="F38" s="20"/>
      <c r="G38" s="20"/>
      <c r="H38" s="21"/>
      <c r="I38" s="21"/>
      <c r="J38" s="27" t="s">
        <v>18</v>
      </c>
      <c r="K38" s="31" t="str">
        <f>IF(K33&lt;&gt;"",IF(K36&lt;&gt;0,K33+K36,""),"")</f>
        <v/>
      </c>
      <c r="L38" s="38"/>
      <c r="M38" s="18"/>
      <c r="N38" s="45"/>
    </row>
    <row r="39" spans="1:16" ht="7.5" customHeight="1" x14ac:dyDescent="0.25">
      <c r="A39" s="13"/>
      <c r="B39" s="3"/>
      <c r="C39" s="3"/>
      <c r="D39" s="3"/>
      <c r="E39" s="20"/>
      <c r="F39" s="20"/>
      <c r="G39" s="20"/>
      <c r="H39" s="21"/>
      <c r="I39" s="21"/>
      <c r="J39" s="22"/>
      <c r="K39" s="17"/>
      <c r="L39" s="17"/>
      <c r="M39" s="18"/>
      <c r="N39" s="19"/>
    </row>
    <row r="40" spans="1:16" ht="25.5" customHeight="1" x14ac:dyDescent="0.25">
      <c r="A40" s="229" t="s">
        <v>25</v>
      </c>
      <c r="B40" s="229"/>
      <c r="C40" s="229"/>
      <c r="D40" s="229"/>
      <c r="E40" s="230"/>
      <c r="F40" s="26" t="s">
        <v>17</v>
      </c>
      <c r="G40" s="23"/>
      <c r="H40" s="23"/>
      <c r="J40" s="10" t="s">
        <v>15</v>
      </c>
      <c r="K40" s="10" t="s">
        <v>16</v>
      </c>
      <c r="L40" s="23"/>
      <c r="M40" s="23"/>
      <c r="N40" s="23"/>
    </row>
    <row r="41" spans="1:16" x14ac:dyDescent="0.25">
      <c r="A41" s="229"/>
      <c r="B41" s="229"/>
      <c r="C41" s="229"/>
      <c r="D41" s="229"/>
      <c r="E41" s="230"/>
      <c r="F41" s="16" t="str">
        <f>F33</f>
        <v/>
      </c>
      <c r="G41" s="24"/>
      <c r="H41" s="25"/>
      <c r="J41" s="30"/>
      <c r="K41" s="31" t="str">
        <f>IF(F41&lt;&gt;"",ROUND(F41*J41,2),"")</f>
        <v/>
      </c>
      <c r="L41" s="38"/>
      <c r="M41" s="249" t="s">
        <v>16</v>
      </c>
      <c r="N41" s="250"/>
      <c r="O41" s="147" t="str">
        <f>K41</f>
        <v/>
      </c>
    </row>
    <row r="42" spans="1:16" ht="5.25" customHeight="1" x14ac:dyDescent="0.25">
      <c r="A42" s="3"/>
      <c r="B42" s="3"/>
      <c r="C42" s="3"/>
      <c r="D42" s="3"/>
      <c r="E42"/>
      <c r="F42"/>
      <c r="G42"/>
      <c r="H42"/>
      <c r="L42" s="46"/>
      <c r="M42" s="46"/>
      <c r="N42" s="46"/>
    </row>
    <row r="43" spans="1:16" x14ac:dyDescent="0.25">
      <c r="B43" s="3"/>
      <c r="C43" s="3"/>
      <c r="D43" s="3"/>
      <c r="E43"/>
      <c r="F43"/>
      <c r="G43"/>
      <c r="H43"/>
      <c r="J43" s="136" t="s">
        <v>108</v>
      </c>
      <c r="K43" s="31" t="str">
        <f>IF(K33&lt;&gt;"",IF(K41&lt;&gt;0,K33+K41,""),"")</f>
        <v/>
      </c>
      <c r="L43" s="38"/>
      <c r="M43" s="46"/>
      <c r="N43" s="38"/>
      <c r="O43" s="128"/>
    </row>
    <row r="44" spans="1:16" ht="8.25" customHeight="1" x14ac:dyDescent="0.25">
      <c r="B44" s="3"/>
      <c r="C44" s="3"/>
      <c r="D44" s="3"/>
      <c r="E44"/>
      <c r="F44"/>
      <c r="G44"/>
      <c r="H44"/>
      <c r="J44" s="28"/>
      <c r="K44" s="38"/>
      <c r="L44" s="38"/>
      <c r="M44" s="46"/>
      <c r="N44" s="38"/>
    </row>
    <row r="45" spans="1:16" s="47" customFormat="1" ht="21.75" customHeight="1" x14ac:dyDescent="0.3">
      <c r="A45" s="244" t="s">
        <v>93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3" t="str">
        <f>(IF(ISNUMBER(N33),N33+K36+K41,"0,00"))</f>
        <v>0,00</v>
      </c>
      <c r="O45" s="243"/>
    </row>
    <row r="46" spans="1:16" ht="19.5" customHeight="1" x14ac:dyDescent="0.25">
      <c r="A46" s="245" t="s">
        <v>97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7"/>
      <c r="N46" s="243" t="str">
        <f>(IF(ISNUMBER(O33),O33+O36+O41,"0,00"))</f>
        <v>0,00</v>
      </c>
      <c r="O46" s="243"/>
    </row>
    <row r="47" spans="1:16" ht="15.75" customHeight="1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</row>
    <row r="48" spans="1:16" x14ac:dyDescent="0.25">
      <c r="A48" s="137" t="s">
        <v>109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4" x14ac:dyDescent="0.25">
      <c r="A49" s="115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240"/>
      <c r="M49" s="240"/>
      <c r="N49" s="1"/>
    </row>
    <row r="50" spans="1:14" x14ac:dyDescent="0.25">
      <c r="A50" s="3"/>
    </row>
    <row r="51" spans="1:14" x14ac:dyDescent="0.25">
      <c r="A51" s="3"/>
    </row>
    <row r="52" spans="1:14" x14ac:dyDescent="0.25">
      <c r="A52" s="3"/>
    </row>
    <row r="54" spans="1:14" x14ac:dyDescent="0.25">
      <c r="A54" s="3"/>
    </row>
    <row r="55" spans="1:14" x14ac:dyDescent="0.25">
      <c r="A55" s="3"/>
    </row>
    <row r="56" spans="1:14" x14ac:dyDescent="0.25">
      <c r="A56" s="3"/>
    </row>
  </sheetData>
  <sheetProtection algorithmName="SHA-512" hashValue="7X28jk0sWgxcObMlr2xsyaZa7Aq+faUyGfZG1/AmdlNdg6EfhJqDXHDU9+C3x449fzP+vHa/CUy5COCntHI1jA==" saltValue="Aj40LMS04bw/xeY9toGcmQ==" spinCount="100000" sheet="1" selectLockedCells="1"/>
  <mergeCells count="34">
    <mergeCell ref="L49:M49"/>
    <mergeCell ref="A40:E41"/>
    <mergeCell ref="M41:N41"/>
    <mergeCell ref="A45:M45"/>
    <mergeCell ref="N45:O45"/>
    <mergeCell ref="A46:M46"/>
    <mergeCell ref="N46:O46"/>
    <mergeCell ref="M19:M20"/>
    <mergeCell ref="N19:N20"/>
    <mergeCell ref="O19:P19"/>
    <mergeCell ref="A35:E36"/>
    <mergeCell ref="M36:N36"/>
    <mergeCell ref="F19:F20"/>
    <mergeCell ref="G19:G20"/>
    <mergeCell ref="H19:J19"/>
    <mergeCell ref="K19:K20"/>
    <mergeCell ref="L19:L20"/>
    <mergeCell ref="E9:F9"/>
    <mergeCell ref="J9:K9"/>
    <mergeCell ref="E5:H5"/>
    <mergeCell ref="I5:J5"/>
    <mergeCell ref="K5:N5"/>
    <mergeCell ref="E11:N11"/>
    <mergeCell ref="A12:C13"/>
    <mergeCell ref="F13:H13"/>
    <mergeCell ref="J13:M13"/>
    <mergeCell ref="O11:P14"/>
    <mergeCell ref="A15:I15"/>
    <mergeCell ref="A16:I16"/>
    <mergeCell ref="A19:A20"/>
    <mergeCell ref="B19:B20"/>
    <mergeCell ref="C19:C20"/>
    <mergeCell ref="D19:D20"/>
    <mergeCell ref="E19:E20"/>
  </mergeCells>
  <conditionalFormatting sqref="N13">
    <cfRule type="cellIs" dxfId="39" priority="2" operator="lessThan">
      <formula>0.8</formula>
    </cfRule>
  </conditionalFormatting>
  <conditionalFormatting sqref="O11:P14">
    <cfRule type="containsText" dxfId="38" priority="1" operator="containsText" text="Die gewährte monatliche Ausbildungsvergütung liegt unter 80 Prozent der vergleichbaren Ausbildungsvergütung nach dem TVAöD-Pflege. Eine Erstattung durch das Land ist ausgeschlossen. ">
      <formula>NOT(ISERROR(SEARCH("Die gewährte monatliche Ausbildungsvergütung liegt unter 80 Prozent der vergleichbaren Ausbildungsvergütung nach dem TVAöD-Pflege. Eine Erstattung durch das Land ist ausgeschlossen. ",O11)))</formula>
    </cfRule>
  </conditionalFormatting>
  <dataValidations count="2">
    <dataValidation type="list" allowBlank="1" showInputMessage="1" showErrorMessage="1" sqref="K7">
      <formula1>$W$5:$W$6</formula1>
    </dataValidation>
    <dataValidation type="list" allowBlank="1" showInputMessage="1" showErrorMessage="1" sqref="F7">
      <formula1>$W$8:$W$9</formula1>
    </dataValidation>
  </dataValidations>
  <pageMargins left="0.7" right="0.7" top="0.78740157499999996" bottom="0.78740157499999996" header="0.3" footer="0.3"/>
  <pageSetup paperSize="9" scale="60" orientation="landscape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showGridLines="0" topLeftCell="A3" workbookViewId="0">
      <selection activeCell="K15" sqref="K15"/>
    </sheetView>
  </sheetViews>
  <sheetFormatPr baseColWidth="10" defaultColWidth="11.42578125" defaultRowHeight="15" x14ac:dyDescent="0.25"/>
  <cols>
    <col min="1" max="1" width="9.28515625" style="2" customWidth="1"/>
    <col min="2" max="2" width="7.85546875" style="2" customWidth="1"/>
    <col min="3" max="3" width="10.42578125" style="2" customWidth="1"/>
    <col min="4" max="4" width="12.140625" style="2" customWidth="1"/>
    <col min="5" max="5" width="6.85546875" style="2" customWidth="1"/>
    <col min="6" max="6" width="10.5703125" style="2" customWidth="1"/>
    <col min="7" max="8" width="11.7109375" style="2" customWidth="1"/>
    <col min="9" max="9" width="10.5703125" style="2" customWidth="1"/>
    <col min="10" max="10" width="10.42578125" style="2" customWidth="1"/>
    <col min="11" max="11" width="10.85546875" style="2" customWidth="1"/>
    <col min="12" max="13" width="11.7109375" style="2" customWidth="1"/>
    <col min="14" max="14" width="11" style="2" customWidth="1"/>
    <col min="15" max="15" width="13.5703125" style="2" customWidth="1"/>
    <col min="16" max="16" width="21" style="2" customWidth="1"/>
    <col min="17" max="17" width="0" style="2" hidden="1" customWidth="1"/>
    <col min="18" max="23" width="11.42578125" style="2" hidden="1" customWidth="1"/>
    <col min="24" max="16384" width="11.42578125" style="2"/>
  </cols>
  <sheetData>
    <row r="1" spans="1:23" ht="15.75" x14ac:dyDescent="0.25">
      <c r="A1" s="116" t="s">
        <v>100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23" ht="18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3" ht="15.75" customHeight="1" x14ac:dyDescent="0.25">
      <c r="A3" s="6" t="s">
        <v>26</v>
      </c>
      <c r="B3" s="13"/>
      <c r="C3" s="13"/>
      <c r="D3" s="13"/>
      <c r="E3" s="170">
        <f>'Abrechnung Zusammenfassung'!F7</f>
        <v>0</v>
      </c>
      <c r="F3" s="168"/>
      <c r="G3" s="168"/>
      <c r="H3" s="168"/>
      <c r="I3" s="168"/>
      <c r="J3" s="168"/>
      <c r="K3" s="168"/>
      <c r="L3" s="168"/>
      <c r="M3" s="168"/>
      <c r="N3" s="169"/>
    </row>
    <row r="4" spans="1:23" s="36" customFormat="1" ht="8.25" customHeight="1" x14ac:dyDescent="0.25">
      <c r="A4" s="32"/>
      <c r="B4" s="33"/>
      <c r="C4" s="33"/>
      <c r="D4" s="33"/>
      <c r="E4" s="34"/>
      <c r="F4" s="34"/>
      <c r="G4" s="34"/>
      <c r="H4" s="34"/>
      <c r="I4" s="34"/>
      <c r="J4" s="34"/>
      <c r="K4" s="35"/>
      <c r="L4" s="35"/>
      <c r="M4" s="35"/>
      <c r="N4" s="35"/>
    </row>
    <row r="5" spans="1:23" ht="15.75" customHeight="1" x14ac:dyDescent="0.25">
      <c r="A5" s="6" t="s">
        <v>54</v>
      </c>
      <c r="B5" s="13"/>
      <c r="C5" s="13"/>
      <c r="D5" s="13"/>
      <c r="E5" s="231"/>
      <c r="F5" s="231"/>
      <c r="G5" s="231"/>
      <c r="H5" s="231"/>
      <c r="I5" s="232" t="s">
        <v>53</v>
      </c>
      <c r="J5" s="233"/>
      <c r="K5" s="226"/>
      <c r="L5" s="226"/>
      <c r="M5" s="226"/>
      <c r="N5" s="226"/>
      <c r="W5" s="2" t="s">
        <v>3</v>
      </c>
    </row>
    <row r="6" spans="1:23" ht="7.5" customHeight="1" x14ac:dyDescent="0.25">
      <c r="A6" s="7"/>
      <c r="B6" s="8"/>
      <c r="C6" s="13"/>
      <c r="D6" s="13"/>
      <c r="E6" s="14"/>
      <c r="F6" s="14"/>
      <c r="G6" s="14"/>
      <c r="H6" s="14"/>
      <c r="I6" s="12"/>
      <c r="J6" s="12"/>
      <c r="K6" s="12"/>
      <c r="L6" s="12"/>
      <c r="M6" s="12"/>
      <c r="N6" s="12"/>
      <c r="W6" s="2" t="s">
        <v>4</v>
      </c>
    </row>
    <row r="7" spans="1:23" ht="15.75" customHeight="1" x14ac:dyDescent="0.25">
      <c r="A7" s="7" t="s">
        <v>20</v>
      </c>
      <c r="B7" s="8"/>
      <c r="E7" s="117" t="s">
        <v>116</v>
      </c>
      <c r="F7" s="67"/>
      <c r="G7" s="2" t="s">
        <v>115</v>
      </c>
      <c r="H7" s="68"/>
      <c r="J7" s="145" t="s">
        <v>117</v>
      </c>
      <c r="K7" s="67"/>
      <c r="L7" s="2" t="s">
        <v>115</v>
      </c>
      <c r="M7" s="68"/>
    </row>
    <row r="8" spans="1:23" ht="7.5" customHeight="1" x14ac:dyDescent="0.25">
      <c r="A8" s="7"/>
      <c r="B8" s="8"/>
      <c r="E8" s="4"/>
      <c r="F8" s="39"/>
      <c r="G8" s="39"/>
      <c r="H8" s="4"/>
      <c r="I8" s="4"/>
      <c r="J8" s="12"/>
      <c r="K8" s="12"/>
      <c r="L8" s="12"/>
      <c r="M8" s="12"/>
      <c r="N8" s="12"/>
      <c r="W8" s="2" t="s">
        <v>4</v>
      </c>
    </row>
    <row r="9" spans="1:23" ht="16.5" customHeight="1" x14ac:dyDescent="0.25">
      <c r="A9" s="7" t="s">
        <v>21</v>
      </c>
      <c r="B9" s="8"/>
      <c r="C9" s="91" t="s">
        <v>68</v>
      </c>
      <c r="E9" s="238" t="s">
        <v>22</v>
      </c>
      <c r="F9" s="239"/>
      <c r="G9" s="67"/>
      <c r="J9" s="236" t="s">
        <v>19</v>
      </c>
      <c r="K9" s="237"/>
      <c r="L9" s="67"/>
      <c r="M9" s="37"/>
      <c r="N9" s="12"/>
      <c r="O9" s="133"/>
      <c r="P9" s="133"/>
      <c r="W9" s="2" t="s">
        <v>5</v>
      </c>
    </row>
    <row r="10" spans="1:23" ht="7.5" customHeight="1" x14ac:dyDescent="0.25">
      <c r="A10" s="7"/>
      <c r="B10" s="8"/>
      <c r="C10" s="13"/>
      <c r="D10" s="13"/>
      <c r="E10" s="4"/>
      <c r="F10" s="4"/>
      <c r="G10" s="4"/>
      <c r="H10" s="12"/>
      <c r="I10" s="12"/>
      <c r="J10" s="12"/>
      <c r="K10" s="12"/>
      <c r="L10" s="12"/>
      <c r="M10" s="12"/>
      <c r="N10" s="12"/>
      <c r="O10" s="133"/>
      <c r="P10" s="133"/>
    </row>
    <row r="11" spans="1:23" ht="15.75" customHeight="1" x14ac:dyDescent="0.25">
      <c r="A11" s="7" t="s">
        <v>73</v>
      </c>
      <c r="B11" s="13"/>
      <c r="C11" s="13"/>
      <c r="D11" s="13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07" t="str">
        <f>IF(N13&lt;80%,V16,IF(AND(N13&gt;80%,N13&lt;89.995%),V17,""))</f>
        <v/>
      </c>
      <c r="P11" s="207"/>
    </row>
    <row r="12" spans="1:23" ht="20.25" customHeight="1" x14ac:dyDescent="0.25">
      <c r="A12" s="234" t="s">
        <v>72</v>
      </c>
      <c r="B12" s="234"/>
      <c r="C12" s="234"/>
      <c r="D12" s="13"/>
      <c r="E12" s="95"/>
      <c r="F12" s="95"/>
      <c r="G12" s="95"/>
      <c r="H12" s="96"/>
      <c r="I12" s="96"/>
      <c r="J12" s="96"/>
      <c r="K12" s="97"/>
      <c r="L12" s="97"/>
      <c r="M12" s="97"/>
      <c r="N12" s="12"/>
      <c r="O12" s="207"/>
      <c r="P12" s="207"/>
      <c r="V12" s="129"/>
    </row>
    <row r="13" spans="1:23" ht="29.25" customHeight="1" x14ac:dyDescent="0.25">
      <c r="A13" s="235"/>
      <c r="B13" s="235"/>
      <c r="C13" s="235"/>
      <c r="D13" s="101"/>
      <c r="E13" s="99"/>
      <c r="F13" s="218" t="s">
        <v>71</v>
      </c>
      <c r="G13" s="218"/>
      <c r="H13" s="218"/>
      <c r="I13" s="100" t="str">
        <f>IF((D13=""),"",(IF($L$9="",1490.69,1552.07)))</f>
        <v/>
      </c>
      <c r="J13" s="219" t="s">
        <v>75</v>
      </c>
      <c r="K13" s="219"/>
      <c r="L13" s="219"/>
      <c r="M13" s="220"/>
      <c r="N13" s="102" t="str">
        <f>IF(ISNUMBER(D13),D13/I13,"0,00%")</f>
        <v>0,00%</v>
      </c>
      <c r="O13" s="207"/>
      <c r="P13" s="207"/>
    </row>
    <row r="14" spans="1:23" ht="10.5" customHeight="1" x14ac:dyDescent="0.25">
      <c r="A14" s="142"/>
      <c r="B14" s="142"/>
      <c r="C14" s="142"/>
      <c r="D14" s="251"/>
      <c r="E14" s="99"/>
      <c r="F14" s="143"/>
      <c r="G14" s="143"/>
      <c r="H14" s="143"/>
      <c r="I14" s="106"/>
      <c r="J14" s="144"/>
      <c r="K14" s="144"/>
      <c r="L14" s="144"/>
      <c r="M14" s="144"/>
      <c r="N14" s="108"/>
      <c r="O14" s="207"/>
      <c r="P14" s="207"/>
    </row>
    <row r="15" spans="1:23" ht="21.75" customHeight="1" x14ac:dyDescent="0.25">
      <c r="A15" s="221" t="s">
        <v>106</v>
      </c>
      <c r="B15" s="221"/>
      <c r="C15" s="221"/>
      <c r="D15" s="221"/>
      <c r="E15" s="221"/>
      <c r="F15" s="221"/>
      <c r="G15" s="221"/>
      <c r="H15" s="221"/>
      <c r="I15" s="222"/>
      <c r="J15" s="111" t="s">
        <v>76</v>
      </c>
      <c r="K15" s="146"/>
      <c r="L15" s="113" t="s">
        <v>77</v>
      </c>
      <c r="M15" s="146"/>
      <c r="O15" s="140"/>
      <c r="P15" s="140"/>
    </row>
    <row r="16" spans="1:23" ht="24.75" customHeight="1" x14ac:dyDescent="0.25">
      <c r="A16" s="223" t="s">
        <v>122</v>
      </c>
      <c r="B16" s="224"/>
      <c r="C16" s="224"/>
      <c r="D16" s="224"/>
      <c r="E16" s="224"/>
      <c r="F16" s="224"/>
      <c r="G16" s="224"/>
      <c r="H16" s="224"/>
      <c r="I16" s="225"/>
      <c r="J16" s="111" t="s">
        <v>76</v>
      </c>
      <c r="K16" s="146"/>
      <c r="L16" s="113" t="s">
        <v>77</v>
      </c>
      <c r="M16" s="146"/>
      <c r="O16" s="126" t="s">
        <v>79</v>
      </c>
      <c r="P16" s="146"/>
      <c r="V16" s="139" t="s">
        <v>104</v>
      </c>
    </row>
    <row r="17" spans="1:22" ht="13.5" customHeight="1" x14ac:dyDescent="0.25">
      <c r="A17" s="123"/>
      <c r="B17" s="110"/>
      <c r="C17" s="110"/>
      <c r="D17" s="110"/>
      <c r="E17" s="110"/>
      <c r="F17" s="110"/>
      <c r="G17" s="110"/>
      <c r="H17" s="110"/>
      <c r="I17" s="110"/>
      <c r="J17" s="124"/>
      <c r="K17" s="144"/>
      <c r="L17" s="108"/>
      <c r="V17" s="134" t="s">
        <v>120</v>
      </c>
    </row>
    <row r="18" spans="1:22" ht="9" customHeight="1" x14ac:dyDescent="0.25">
      <c r="C18" s="115"/>
      <c r="D18" s="121"/>
      <c r="E18" s="122"/>
      <c r="F18" s="122"/>
      <c r="G18" s="122"/>
      <c r="H18" s="121"/>
      <c r="I18" s="121"/>
      <c r="J18" s="121"/>
      <c r="K18" s="122"/>
      <c r="L18" s="144"/>
      <c r="M18" s="144"/>
      <c r="N18" s="108"/>
    </row>
    <row r="19" spans="1:22" ht="27" customHeight="1" x14ac:dyDescent="0.25">
      <c r="A19" s="208" t="s">
        <v>0</v>
      </c>
      <c r="B19" s="208" t="s">
        <v>2</v>
      </c>
      <c r="C19" s="208" t="s">
        <v>81</v>
      </c>
      <c r="D19" s="208" t="s">
        <v>82</v>
      </c>
      <c r="E19" s="209" t="s">
        <v>83</v>
      </c>
      <c r="F19" s="212" t="s">
        <v>102</v>
      </c>
      <c r="G19" s="209" t="s">
        <v>84</v>
      </c>
      <c r="H19" s="215" t="s">
        <v>1</v>
      </c>
      <c r="I19" s="216"/>
      <c r="J19" s="217"/>
      <c r="K19" s="241" t="s">
        <v>23</v>
      </c>
      <c r="L19" s="209" t="s">
        <v>88</v>
      </c>
      <c r="M19" s="209" t="s">
        <v>89</v>
      </c>
      <c r="N19" s="212" t="s">
        <v>90</v>
      </c>
      <c r="O19" s="248" t="s">
        <v>114</v>
      </c>
      <c r="P19" s="248"/>
    </row>
    <row r="20" spans="1:22" ht="60" customHeight="1" x14ac:dyDescent="0.25">
      <c r="A20" s="208" t="s">
        <v>0</v>
      </c>
      <c r="B20" s="208"/>
      <c r="C20" s="208"/>
      <c r="D20" s="208"/>
      <c r="E20" s="210"/>
      <c r="F20" s="213"/>
      <c r="G20" s="210"/>
      <c r="H20" s="44" t="s">
        <v>85</v>
      </c>
      <c r="I20" s="5" t="s">
        <v>86</v>
      </c>
      <c r="J20" s="11" t="s">
        <v>87</v>
      </c>
      <c r="K20" s="242"/>
      <c r="L20" s="211"/>
      <c r="M20" s="211"/>
      <c r="N20" s="214"/>
      <c r="O20" s="104" t="s">
        <v>91</v>
      </c>
      <c r="P20" s="135" t="s">
        <v>107</v>
      </c>
    </row>
    <row r="21" spans="1:22" ht="16.5" customHeight="1" x14ac:dyDescent="0.25">
      <c r="A21" s="65"/>
      <c r="B21" s="150"/>
      <c r="C21" s="66"/>
      <c r="D21" s="66"/>
      <c r="E21" s="41"/>
      <c r="F21" s="42" t="str">
        <f t="shared" ref="F21:F32" si="0">IF(C21="","",C21+D21+E21)</f>
        <v/>
      </c>
      <c r="G21" s="41"/>
      <c r="H21" s="43"/>
      <c r="I21" s="43"/>
      <c r="J21" s="43"/>
      <c r="K21" s="40" t="str">
        <f>IF(F21="","",(F21+H21+I21+J21))</f>
        <v/>
      </c>
      <c r="L21" s="43"/>
      <c r="M21" s="43"/>
      <c r="N21" s="42" t="str">
        <f t="shared" ref="N21:N32" si="1">IF(K21="","",K21-L21-M21)</f>
        <v/>
      </c>
      <c r="O21" s="155"/>
      <c r="P21" s="148"/>
    </row>
    <row r="22" spans="1:22" ht="16.5" customHeight="1" x14ac:dyDescent="0.25">
      <c r="A22" s="65"/>
      <c r="B22" s="150"/>
      <c r="C22" s="66"/>
      <c r="D22" s="66"/>
      <c r="E22" s="41"/>
      <c r="F22" s="42" t="str">
        <f t="shared" si="0"/>
        <v/>
      </c>
      <c r="G22" s="41"/>
      <c r="H22" s="43"/>
      <c r="I22" s="43"/>
      <c r="J22" s="43"/>
      <c r="K22" s="40" t="str">
        <f t="shared" ref="K22:K32" si="2">IF(F22="","",(F22+H22+I22+J22))</f>
        <v/>
      </c>
      <c r="L22" s="43"/>
      <c r="M22" s="43"/>
      <c r="N22" s="42" t="str">
        <f t="shared" si="1"/>
        <v/>
      </c>
      <c r="O22" s="155"/>
      <c r="P22" s="148"/>
      <c r="T22" s="2">
        <f>COUNTA(C21:C25)</f>
        <v>0</v>
      </c>
    </row>
    <row r="23" spans="1:22" ht="16.5" customHeight="1" x14ac:dyDescent="0.25">
      <c r="A23" s="65"/>
      <c r="B23" s="150"/>
      <c r="C23" s="66"/>
      <c r="D23" s="66"/>
      <c r="E23" s="41"/>
      <c r="F23" s="42" t="str">
        <f t="shared" si="0"/>
        <v/>
      </c>
      <c r="G23" s="41"/>
      <c r="H23" s="43"/>
      <c r="I23" s="43"/>
      <c r="J23" s="43"/>
      <c r="K23" s="40" t="str">
        <f t="shared" si="2"/>
        <v/>
      </c>
      <c r="L23" s="43"/>
      <c r="M23" s="43"/>
      <c r="N23" s="42" t="str">
        <f t="shared" si="1"/>
        <v/>
      </c>
      <c r="O23" s="155"/>
      <c r="P23" s="148"/>
    </row>
    <row r="24" spans="1:22" ht="16.5" customHeight="1" x14ac:dyDescent="0.25">
      <c r="A24" s="65"/>
      <c r="B24" s="150"/>
      <c r="C24" s="66"/>
      <c r="D24" s="66"/>
      <c r="E24" s="41"/>
      <c r="F24" s="42" t="str">
        <f t="shared" si="0"/>
        <v/>
      </c>
      <c r="G24" s="41"/>
      <c r="H24" s="43"/>
      <c r="I24" s="43"/>
      <c r="J24" s="43"/>
      <c r="K24" s="40" t="str">
        <f t="shared" si="2"/>
        <v/>
      </c>
      <c r="L24" s="43"/>
      <c r="M24" s="43"/>
      <c r="N24" s="42" t="str">
        <f t="shared" si="1"/>
        <v/>
      </c>
      <c r="O24" s="155"/>
      <c r="P24" s="148"/>
    </row>
    <row r="25" spans="1:22" ht="16.5" customHeight="1" x14ac:dyDescent="0.25">
      <c r="A25" s="65"/>
      <c r="B25" s="150"/>
      <c r="C25" s="66"/>
      <c r="D25" s="66"/>
      <c r="E25" s="41"/>
      <c r="F25" s="42" t="str">
        <f t="shared" si="0"/>
        <v/>
      </c>
      <c r="G25" s="41"/>
      <c r="H25" s="43"/>
      <c r="I25" s="43"/>
      <c r="J25" s="43"/>
      <c r="K25" s="40" t="str">
        <f t="shared" si="2"/>
        <v/>
      </c>
      <c r="L25" s="43"/>
      <c r="M25" s="43"/>
      <c r="N25" s="42" t="str">
        <f t="shared" si="1"/>
        <v/>
      </c>
      <c r="O25" s="155"/>
      <c r="P25" s="148"/>
    </row>
    <row r="26" spans="1:22" ht="16.5" customHeight="1" x14ac:dyDescent="0.25">
      <c r="A26" s="65"/>
      <c r="B26" s="150"/>
      <c r="C26" s="66"/>
      <c r="D26" s="66"/>
      <c r="E26" s="41"/>
      <c r="F26" s="42" t="str">
        <f t="shared" si="0"/>
        <v/>
      </c>
      <c r="G26" s="41"/>
      <c r="H26" s="43"/>
      <c r="I26" s="43"/>
      <c r="J26" s="43"/>
      <c r="K26" s="40" t="str">
        <f t="shared" si="2"/>
        <v/>
      </c>
      <c r="L26" s="43"/>
      <c r="M26" s="43"/>
      <c r="N26" s="42" t="str">
        <f t="shared" si="1"/>
        <v/>
      </c>
      <c r="O26" s="155"/>
      <c r="P26" s="148"/>
    </row>
    <row r="27" spans="1:22" ht="16.5" customHeight="1" x14ac:dyDescent="0.25">
      <c r="A27" s="65"/>
      <c r="B27" s="150"/>
      <c r="C27" s="66"/>
      <c r="D27" s="66"/>
      <c r="E27" s="41"/>
      <c r="F27" s="42" t="str">
        <f t="shared" si="0"/>
        <v/>
      </c>
      <c r="G27" s="41"/>
      <c r="H27" s="43"/>
      <c r="I27" s="43"/>
      <c r="J27" s="43"/>
      <c r="K27" s="40" t="str">
        <f t="shared" si="2"/>
        <v/>
      </c>
      <c r="L27" s="43"/>
      <c r="M27" s="43"/>
      <c r="N27" s="42" t="str">
        <f t="shared" si="1"/>
        <v/>
      </c>
      <c r="O27" s="155"/>
      <c r="P27" s="148"/>
    </row>
    <row r="28" spans="1:22" ht="16.5" customHeight="1" x14ac:dyDescent="0.25">
      <c r="A28" s="65"/>
      <c r="B28" s="150"/>
      <c r="C28" s="66"/>
      <c r="D28" s="66"/>
      <c r="E28" s="41"/>
      <c r="F28" s="42" t="str">
        <f t="shared" si="0"/>
        <v/>
      </c>
      <c r="G28" s="41"/>
      <c r="H28" s="43"/>
      <c r="I28" s="43"/>
      <c r="J28" s="43"/>
      <c r="K28" s="40" t="str">
        <f t="shared" si="2"/>
        <v/>
      </c>
      <c r="L28" s="43"/>
      <c r="M28" s="43"/>
      <c r="N28" s="42" t="str">
        <f t="shared" si="1"/>
        <v/>
      </c>
      <c r="O28" s="155"/>
      <c r="P28" s="148"/>
    </row>
    <row r="29" spans="1:22" ht="16.5" customHeight="1" x14ac:dyDescent="0.25">
      <c r="A29" s="65"/>
      <c r="B29" s="150"/>
      <c r="C29" s="66"/>
      <c r="D29" s="66"/>
      <c r="E29" s="41"/>
      <c r="F29" s="42" t="str">
        <f t="shared" si="0"/>
        <v/>
      </c>
      <c r="G29" s="41"/>
      <c r="H29" s="43"/>
      <c r="I29" s="43"/>
      <c r="J29" s="43"/>
      <c r="K29" s="40" t="str">
        <f t="shared" si="2"/>
        <v/>
      </c>
      <c r="L29" s="43"/>
      <c r="M29" s="43"/>
      <c r="N29" s="42" t="str">
        <f t="shared" si="1"/>
        <v/>
      </c>
      <c r="O29" s="155"/>
      <c r="P29" s="148"/>
    </row>
    <row r="30" spans="1:22" ht="16.5" customHeight="1" x14ac:dyDescent="0.25">
      <c r="A30" s="65"/>
      <c r="B30" s="150"/>
      <c r="C30" s="66"/>
      <c r="D30" s="66"/>
      <c r="E30" s="41"/>
      <c r="F30" s="42" t="str">
        <f t="shared" si="0"/>
        <v/>
      </c>
      <c r="G30" s="41"/>
      <c r="H30" s="43"/>
      <c r="I30" s="43"/>
      <c r="J30" s="43"/>
      <c r="K30" s="40" t="str">
        <f t="shared" si="2"/>
        <v/>
      </c>
      <c r="L30" s="43"/>
      <c r="M30" s="43"/>
      <c r="N30" s="42" t="str">
        <f t="shared" si="1"/>
        <v/>
      </c>
      <c r="O30" s="155"/>
      <c r="P30" s="148"/>
    </row>
    <row r="31" spans="1:22" s="1" customFormat="1" ht="16.5" customHeight="1" x14ac:dyDescent="0.25">
      <c r="A31" s="65"/>
      <c r="B31" s="150"/>
      <c r="C31" s="66"/>
      <c r="D31" s="66"/>
      <c r="E31" s="41"/>
      <c r="F31" s="42" t="str">
        <f t="shared" si="0"/>
        <v/>
      </c>
      <c r="G31" s="41"/>
      <c r="H31" s="43"/>
      <c r="I31" s="43"/>
      <c r="J31" s="43"/>
      <c r="K31" s="40" t="str">
        <f t="shared" si="2"/>
        <v/>
      </c>
      <c r="L31" s="43"/>
      <c r="M31" s="43"/>
      <c r="N31" s="42" t="str">
        <f t="shared" si="1"/>
        <v/>
      </c>
      <c r="O31" s="155"/>
      <c r="P31" s="148"/>
    </row>
    <row r="32" spans="1:22" ht="16.5" customHeight="1" x14ac:dyDescent="0.25">
      <c r="A32" s="65"/>
      <c r="B32" s="150"/>
      <c r="C32" s="66"/>
      <c r="D32" s="66"/>
      <c r="E32" s="41"/>
      <c r="F32" s="42" t="str">
        <f t="shared" si="0"/>
        <v/>
      </c>
      <c r="G32" s="41"/>
      <c r="H32" s="43"/>
      <c r="I32" s="43"/>
      <c r="J32" s="43"/>
      <c r="K32" s="40" t="str">
        <f t="shared" si="2"/>
        <v/>
      </c>
      <c r="L32" s="43"/>
      <c r="M32" s="43"/>
      <c r="N32" s="42" t="str">
        <f t="shared" si="1"/>
        <v/>
      </c>
      <c r="O32" s="156"/>
      <c r="P32" s="148"/>
    </row>
    <row r="33" spans="1:16" ht="16.5" customHeight="1" x14ac:dyDescent="0.25">
      <c r="A33" s="40" t="str">
        <f t="shared" ref="A33:E33" si="3">IF(SUM(A21:A32)=0,"",SUM(A21:A32))</f>
        <v/>
      </c>
      <c r="B33" s="40"/>
      <c r="C33" s="40" t="str">
        <f t="shared" si="3"/>
        <v/>
      </c>
      <c r="D33" s="40">
        <f>SUM(D21:D32)</f>
        <v>0</v>
      </c>
      <c r="E33" s="40" t="str">
        <f t="shared" si="3"/>
        <v/>
      </c>
      <c r="F33" s="40" t="str">
        <f>IF(SUM(F21:F32)=0,"",SUM(F21:F32))</f>
        <v/>
      </c>
      <c r="G33" s="40" t="str">
        <f>IF(SUM(G21:G32)=0,"",SUM(G21:G32))</f>
        <v/>
      </c>
      <c r="H33" s="40" t="str">
        <f t="shared" ref="H33:N33" si="4">IF(SUM(H21:H32)=0,"",SUM(H21:H32))</f>
        <v/>
      </c>
      <c r="I33" s="40" t="str">
        <f t="shared" si="4"/>
        <v/>
      </c>
      <c r="J33" s="40" t="str">
        <f t="shared" si="4"/>
        <v/>
      </c>
      <c r="K33" s="40" t="str">
        <f t="shared" si="4"/>
        <v/>
      </c>
      <c r="L33" s="40" t="str">
        <f t="shared" si="4"/>
        <v/>
      </c>
      <c r="M33" s="40" t="str">
        <f t="shared" si="4"/>
        <v/>
      </c>
      <c r="N33" s="42" t="str">
        <f t="shared" si="4"/>
        <v/>
      </c>
      <c r="O33" s="156" t="str">
        <f>IF(SUM(O21:O32)=0,"",SUM(O21:O32))</f>
        <v/>
      </c>
      <c r="P33" s="148"/>
    </row>
    <row r="34" spans="1:16" ht="16.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5"/>
      <c r="O34" s="9"/>
    </row>
    <row r="35" spans="1:16" ht="25.5" customHeight="1" x14ac:dyDescent="0.25">
      <c r="A35" s="227" t="s">
        <v>78</v>
      </c>
      <c r="B35" s="227"/>
      <c r="C35" s="227"/>
      <c r="D35" s="227"/>
      <c r="E35" s="228"/>
      <c r="F35" s="10" t="s">
        <v>24</v>
      </c>
      <c r="H35" s="10" t="s">
        <v>6</v>
      </c>
      <c r="I35" s="10" t="s">
        <v>9</v>
      </c>
      <c r="J35" s="10" t="s">
        <v>7</v>
      </c>
      <c r="K35" s="10" t="s">
        <v>8</v>
      </c>
      <c r="L35" s="23"/>
      <c r="M35" s="23"/>
      <c r="N35" s="23"/>
    </row>
    <row r="36" spans="1:16" ht="16.5" customHeight="1" x14ac:dyDescent="0.25">
      <c r="A36" s="227"/>
      <c r="B36" s="227"/>
      <c r="C36" s="227"/>
      <c r="D36" s="227"/>
      <c r="E36" s="228"/>
      <c r="F36" s="16" t="str">
        <f>F33</f>
        <v/>
      </c>
      <c r="H36" s="29"/>
      <c r="I36" s="29"/>
      <c r="J36" s="30"/>
      <c r="K36" s="31" t="str">
        <f>IF(OR(F36="",F36=0),"",ROUND(F36*(H36*I36+J36)/1000,2))</f>
        <v/>
      </c>
      <c r="L36" s="38"/>
      <c r="M36" s="249" t="s">
        <v>8</v>
      </c>
      <c r="N36" s="250"/>
      <c r="O36" s="147" t="str">
        <f>K36</f>
        <v/>
      </c>
    </row>
    <row r="37" spans="1:16" ht="5.25" customHeight="1" x14ac:dyDescent="0.25">
      <c r="A37" s="3"/>
      <c r="B37" s="3"/>
      <c r="C37" s="3"/>
      <c r="D37" s="3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 ht="15" customHeight="1" x14ac:dyDescent="0.25">
      <c r="A38" s="13"/>
      <c r="B38" s="3"/>
      <c r="C38" s="3"/>
      <c r="D38" s="3"/>
      <c r="E38" s="20"/>
      <c r="F38" s="20"/>
      <c r="G38" s="20"/>
      <c r="H38" s="21"/>
      <c r="I38" s="21"/>
      <c r="J38" s="27" t="s">
        <v>18</v>
      </c>
      <c r="K38" s="31" t="str">
        <f>IF(K33&lt;&gt;"",IF(K36&lt;&gt;0,K33+K36,""),"")</f>
        <v/>
      </c>
      <c r="L38" s="38"/>
      <c r="M38" s="18"/>
      <c r="N38" s="45"/>
    </row>
    <row r="39" spans="1:16" ht="7.5" customHeight="1" x14ac:dyDescent="0.25">
      <c r="A39" s="13"/>
      <c r="B39" s="3"/>
      <c r="C39" s="3"/>
      <c r="D39" s="3"/>
      <c r="E39" s="20"/>
      <c r="F39" s="20"/>
      <c r="G39" s="20"/>
      <c r="H39" s="21"/>
      <c r="I39" s="21"/>
      <c r="J39" s="22"/>
      <c r="K39" s="17"/>
      <c r="L39" s="17"/>
      <c r="M39" s="18"/>
      <c r="N39" s="19"/>
    </row>
    <row r="40" spans="1:16" ht="25.5" customHeight="1" x14ac:dyDescent="0.25">
      <c r="A40" s="229" t="s">
        <v>25</v>
      </c>
      <c r="B40" s="229"/>
      <c r="C40" s="229"/>
      <c r="D40" s="229"/>
      <c r="E40" s="230"/>
      <c r="F40" s="26" t="s">
        <v>17</v>
      </c>
      <c r="G40" s="23"/>
      <c r="H40" s="23"/>
      <c r="J40" s="10" t="s">
        <v>15</v>
      </c>
      <c r="K40" s="10" t="s">
        <v>16</v>
      </c>
      <c r="L40" s="23"/>
      <c r="M40" s="23"/>
      <c r="N40" s="23"/>
    </row>
    <row r="41" spans="1:16" x14ac:dyDescent="0.25">
      <c r="A41" s="229"/>
      <c r="B41" s="229"/>
      <c r="C41" s="229"/>
      <c r="D41" s="229"/>
      <c r="E41" s="230"/>
      <c r="F41" s="16" t="str">
        <f>F33</f>
        <v/>
      </c>
      <c r="G41" s="24"/>
      <c r="H41" s="25"/>
      <c r="J41" s="30"/>
      <c r="K41" s="31" t="str">
        <f>IF(F41&lt;&gt;"",ROUND(F41*J41,2),"")</f>
        <v/>
      </c>
      <c r="L41" s="38"/>
      <c r="M41" s="249" t="s">
        <v>16</v>
      </c>
      <c r="N41" s="250"/>
      <c r="O41" s="147" t="str">
        <f>K41</f>
        <v/>
      </c>
    </row>
    <row r="42" spans="1:16" ht="5.25" customHeight="1" x14ac:dyDescent="0.25">
      <c r="A42" s="3"/>
      <c r="B42" s="3"/>
      <c r="C42" s="3"/>
      <c r="D42" s="3"/>
      <c r="E42"/>
      <c r="F42"/>
      <c r="G42"/>
      <c r="H42"/>
      <c r="L42" s="46"/>
      <c r="M42" s="46"/>
      <c r="N42" s="46"/>
    </row>
    <row r="43" spans="1:16" x14ac:dyDescent="0.25">
      <c r="B43" s="3"/>
      <c r="C43" s="3"/>
      <c r="D43" s="3"/>
      <c r="E43"/>
      <c r="F43"/>
      <c r="G43"/>
      <c r="H43"/>
      <c r="J43" s="136" t="s">
        <v>108</v>
      </c>
      <c r="K43" s="31" t="str">
        <f>IF(K33&lt;&gt;"",IF(K41&lt;&gt;0,K33+K41,""),"")</f>
        <v/>
      </c>
      <c r="L43" s="38"/>
      <c r="M43" s="46"/>
      <c r="N43" s="38"/>
      <c r="O43" s="128"/>
    </row>
    <row r="44" spans="1:16" ht="8.25" customHeight="1" x14ac:dyDescent="0.25">
      <c r="B44" s="3"/>
      <c r="C44" s="3"/>
      <c r="D44" s="3"/>
      <c r="E44"/>
      <c r="F44"/>
      <c r="G44"/>
      <c r="H44"/>
      <c r="J44" s="28"/>
      <c r="K44" s="38"/>
      <c r="L44" s="38"/>
      <c r="M44" s="46"/>
      <c r="N44" s="38"/>
    </row>
    <row r="45" spans="1:16" s="47" customFormat="1" ht="21.75" customHeight="1" x14ac:dyDescent="0.3">
      <c r="A45" s="244" t="s">
        <v>93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3" t="str">
        <f>(IF(ISNUMBER(N33),N33+K36+K41,"0,00"))</f>
        <v>0,00</v>
      </c>
      <c r="O45" s="243"/>
    </row>
    <row r="46" spans="1:16" ht="19.5" customHeight="1" x14ac:dyDescent="0.25">
      <c r="A46" s="245" t="s">
        <v>97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7"/>
      <c r="N46" s="243" t="str">
        <f>(IF(ISNUMBER(O33),O33+O36+O41,"0,00"))</f>
        <v>0,00</v>
      </c>
      <c r="O46" s="243"/>
    </row>
    <row r="47" spans="1:16" ht="15.75" customHeight="1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</row>
    <row r="48" spans="1:16" x14ac:dyDescent="0.25">
      <c r="A48" s="137" t="s">
        <v>109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4" x14ac:dyDescent="0.25">
      <c r="A49" s="115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240"/>
      <c r="M49" s="240"/>
      <c r="N49" s="1"/>
    </row>
    <row r="50" spans="1:14" x14ac:dyDescent="0.25">
      <c r="A50" s="3"/>
    </row>
    <row r="51" spans="1:14" x14ac:dyDescent="0.25">
      <c r="A51" s="3"/>
    </row>
    <row r="52" spans="1:14" x14ac:dyDescent="0.25">
      <c r="A52" s="3"/>
    </row>
    <row r="54" spans="1:14" x14ac:dyDescent="0.25">
      <c r="A54" s="3"/>
    </row>
    <row r="55" spans="1:14" x14ac:dyDescent="0.25">
      <c r="A55" s="3"/>
    </row>
    <row r="56" spans="1:14" x14ac:dyDescent="0.25">
      <c r="A56" s="3"/>
    </row>
  </sheetData>
  <sheetProtection algorithmName="SHA-512" hashValue="vkOtfLaGygLhm+Kk6oTYDGe0B6eCfqgJDU0wKKJzZaZa5p1yE0sCewLLEQsGrhb2l/CU/btlZKDePUnctKOItw==" saltValue="cjyiIgDSqoUl0A9qEv/HlA==" spinCount="100000" sheet="1" selectLockedCells="1"/>
  <mergeCells count="34">
    <mergeCell ref="L49:M49"/>
    <mergeCell ref="A40:E41"/>
    <mergeCell ref="M41:N41"/>
    <mergeCell ref="A45:M45"/>
    <mergeCell ref="N45:O45"/>
    <mergeCell ref="A46:M46"/>
    <mergeCell ref="N46:O46"/>
    <mergeCell ref="M19:M20"/>
    <mergeCell ref="N19:N20"/>
    <mergeCell ref="O19:P19"/>
    <mergeCell ref="A35:E36"/>
    <mergeCell ref="M36:N36"/>
    <mergeCell ref="F19:F20"/>
    <mergeCell ref="G19:G20"/>
    <mergeCell ref="H19:J19"/>
    <mergeCell ref="K19:K20"/>
    <mergeCell ref="L19:L20"/>
    <mergeCell ref="E9:F9"/>
    <mergeCell ref="J9:K9"/>
    <mergeCell ref="E5:H5"/>
    <mergeCell ref="I5:J5"/>
    <mergeCell ref="K5:N5"/>
    <mergeCell ref="E11:N11"/>
    <mergeCell ref="A12:C13"/>
    <mergeCell ref="F13:H13"/>
    <mergeCell ref="J13:M13"/>
    <mergeCell ref="O11:P14"/>
    <mergeCell ref="A15:I15"/>
    <mergeCell ref="A16:I16"/>
    <mergeCell ref="A19:A20"/>
    <mergeCell ref="B19:B20"/>
    <mergeCell ref="C19:C20"/>
    <mergeCell ref="D19:D20"/>
    <mergeCell ref="E19:E20"/>
  </mergeCells>
  <conditionalFormatting sqref="N13">
    <cfRule type="cellIs" dxfId="37" priority="2" operator="lessThan">
      <formula>0.8</formula>
    </cfRule>
  </conditionalFormatting>
  <conditionalFormatting sqref="O11:P14">
    <cfRule type="containsText" dxfId="36" priority="1" operator="containsText" text="Die gewährte monatliche Ausbildungsvergütung liegt unter 80 Prozent der vergleichbaren Ausbildungsvergütung nach dem TVAöD-Pflege. Eine Erstattung durch das Land ist ausgeschlossen. ">
      <formula>NOT(ISERROR(SEARCH("Die gewährte monatliche Ausbildungsvergütung liegt unter 80 Prozent der vergleichbaren Ausbildungsvergütung nach dem TVAöD-Pflege. Eine Erstattung durch das Land ist ausgeschlossen. ",O11)))</formula>
    </cfRule>
  </conditionalFormatting>
  <dataValidations count="2">
    <dataValidation type="list" allowBlank="1" showInputMessage="1" showErrorMessage="1" sqref="F7">
      <formula1>$W$8:$W$9</formula1>
    </dataValidation>
    <dataValidation type="list" allowBlank="1" showInputMessage="1" showErrorMessage="1" sqref="K7">
      <formula1>$W$5:$W$6</formula1>
    </dataValidation>
  </dataValidations>
  <pageMargins left="0.7" right="0.7" top="0.78740157499999996" bottom="0.78740157499999996" header="0.3" footer="0.3"/>
  <pageSetup paperSize="9" scale="62" orientation="landscape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showGridLines="0" topLeftCell="A3" workbookViewId="0">
      <selection activeCell="K15" sqref="K15"/>
    </sheetView>
  </sheetViews>
  <sheetFormatPr baseColWidth="10" defaultColWidth="11.42578125" defaultRowHeight="15" x14ac:dyDescent="0.25"/>
  <cols>
    <col min="1" max="1" width="9.28515625" style="2" customWidth="1"/>
    <col min="2" max="2" width="7.85546875" style="2" customWidth="1"/>
    <col min="3" max="3" width="10.42578125" style="2" customWidth="1"/>
    <col min="4" max="4" width="12.140625" style="2" customWidth="1"/>
    <col min="5" max="5" width="6.85546875" style="2" customWidth="1"/>
    <col min="6" max="6" width="10.5703125" style="2" customWidth="1"/>
    <col min="7" max="8" width="11.7109375" style="2" customWidth="1"/>
    <col min="9" max="9" width="10.5703125" style="2" customWidth="1"/>
    <col min="10" max="10" width="10.42578125" style="2" customWidth="1"/>
    <col min="11" max="11" width="10.85546875" style="2" customWidth="1"/>
    <col min="12" max="13" width="11.7109375" style="2" customWidth="1"/>
    <col min="14" max="14" width="11" style="2" customWidth="1"/>
    <col min="15" max="15" width="13.5703125" style="2" customWidth="1"/>
    <col min="16" max="16" width="21" style="2" customWidth="1"/>
    <col min="17" max="17" width="0" style="2" hidden="1" customWidth="1"/>
    <col min="18" max="23" width="11.42578125" style="2" hidden="1" customWidth="1"/>
    <col min="24" max="16384" width="11.42578125" style="2"/>
  </cols>
  <sheetData>
    <row r="1" spans="1:23" ht="15.75" x14ac:dyDescent="0.25">
      <c r="A1" s="116" t="s">
        <v>100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23" ht="18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3" ht="15.75" customHeight="1" x14ac:dyDescent="0.25">
      <c r="A3" s="6" t="s">
        <v>26</v>
      </c>
      <c r="B3" s="13"/>
      <c r="C3" s="13"/>
      <c r="D3" s="13"/>
      <c r="E3" s="170">
        <f>'Abrechnung Zusammenfassung'!F7</f>
        <v>0</v>
      </c>
      <c r="F3" s="168"/>
      <c r="G3" s="168"/>
      <c r="H3" s="168"/>
      <c r="I3" s="168"/>
      <c r="J3" s="168"/>
      <c r="K3" s="168"/>
      <c r="L3" s="168"/>
      <c r="M3" s="168"/>
      <c r="N3" s="169"/>
    </row>
    <row r="4" spans="1:23" s="36" customFormat="1" ht="8.25" customHeight="1" x14ac:dyDescent="0.25">
      <c r="A4" s="32"/>
      <c r="B4" s="33"/>
      <c r="C4" s="33"/>
      <c r="D4" s="33"/>
      <c r="E4" s="34"/>
      <c r="F4" s="34"/>
      <c r="G4" s="34"/>
      <c r="H4" s="34"/>
      <c r="I4" s="34"/>
      <c r="J4" s="34"/>
      <c r="K4" s="35"/>
      <c r="L4" s="35"/>
      <c r="M4" s="35"/>
      <c r="N4" s="35"/>
    </row>
    <row r="5" spans="1:23" ht="15.75" customHeight="1" x14ac:dyDescent="0.25">
      <c r="A5" s="6" t="s">
        <v>54</v>
      </c>
      <c r="B5" s="13"/>
      <c r="C5" s="13"/>
      <c r="D5" s="13"/>
      <c r="E5" s="231"/>
      <c r="F5" s="231"/>
      <c r="G5" s="231"/>
      <c r="H5" s="231"/>
      <c r="I5" s="232" t="s">
        <v>53</v>
      </c>
      <c r="J5" s="233"/>
      <c r="K5" s="226"/>
      <c r="L5" s="226"/>
      <c r="M5" s="226"/>
      <c r="N5" s="226"/>
      <c r="W5" s="2" t="s">
        <v>3</v>
      </c>
    </row>
    <row r="6" spans="1:23" ht="7.5" customHeight="1" x14ac:dyDescent="0.25">
      <c r="A6" s="7"/>
      <c r="B6" s="8"/>
      <c r="C6" s="13"/>
      <c r="D6" s="13"/>
      <c r="E6" s="14"/>
      <c r="F6" s="14"/>
      <c r="G6" s="14"/>
      <c r="H6" s="14"/>
      <c r="I6" s="12"/>
      <c r="J6" s="12"/>
      <c r="K6" s="12"/>
      <c r="L6" s="12"/>
      <c r="M6" s="12"/>
      <c r="N6" s="12"/>
      <c r="W6" s="2" t="s">
        <v>4</v>
      </c>
    </row>
    <row r="7" spans="1:23" ht="15.75" customHeight="1" x14ac:dyDescent="0.25">
      <c r="A7" s="7" t="s">
        <v>20</v>
      </c>
      <c r="B7" s="8"/>
      <c r="E7" s="117" t="s">
        <v>116</v>
      </c>
      <c r="F7" s="67"/>
      <c r="G7" s="2" t="s">
        <v>115</v>
      </c>
      <c r="H7" s="68"/>
      <c r="J7" s="145" t="s">
        <v>117</v>
      </c>
      <c r="K7" s="67"/>
      <c r="L7" s="2" t="s">
        <v>115</v>
      </c>
      <c r="M7" s="68"/>
    </row>
    <row r="8" spans="1:23" ht="7.5" customHeight="1" x14ac:dyDescent="0.25">
      <c r="A8" s="7"/>
      <c r="B8" s="8"/>
      <c r="E8" s="4"/>
      <c r="F8" s="39"/>
      <c r="G8" s="39"/>
      <c r="H8" s="4"/>
      <c r="I8" s="4"/>
      <c r="J8" s="12"/>
      <c r="K8" s="12"/>
      <c r="L8" s="12"/>
      <c r="M8" s="12"/>
      <c r="N8" s="12"/>
      <c r="W8" s="2" t="s">
        <v>4</v>
      </c>
    </row>
    <row r="9" spans="1:23" ht="16.5" customHeight="1" x14ac:dyDescent="0.25">
      <c r="A9" s="7" t="s">
        <v>21</v>
      </c>
      <c r="B9" s="8"/>
      <c r="C9" s="91" t="s">
        <v>68</v>
      </c>
      <c r="E9" s="238" t="s">
        <v>22</v>
      </c>
      <c r="F9" s="239"/>
      <c r="G9" s="67"/>
      <c r="J9" s="236" t="s">
        <v>19</v>
      </c>
      <c r="K9" s="237"/>
      <c r="L9" s="67"/>
      <c r="M9" s="37"/>
      <c r="N9" s="12"/>
      <c r="O9" s="133"/>
      <c r="P9" s="133"/>
      <c r="W9" s="2" t="s">
        <v>5</v>
      </c>
    </row>
    <row r="10" spans="1:23" ht="7.5" customHeight="1" x14ac:dyDescent="0.25">
      <c r="A10" s="7"/>
      <c r="B10" s="8"/>
      <c r="C10" s="13"/>
      <c r="D10" s="13"/>
      <c r="E10" s="4"/>
      <c r="F10" s="4"/>
      <c r="G10" s="4"/>
      <c r="H10" s="12"/>
      <c r="I10" s="12"/>
      <c r="J10" s="12"/>
      <c r="K10" s="12"/>
      <c r="L10" s="12"/>
      <c r="M10" s="12"/>
      <c r="N10" s="12"/>
      <c r="O10" s="133"/>
      <c r="P10" s="133"/>
    </row>
    <row r="11" spans="1:23" ht="15.75" customHeight="1" x14ac:dyDescent="0.25">
      <c r="A11" s="7" t="s">
        <v>73</v>
      </c>
      <c r="B11" s="13"/>
      <c r="C11" s="13"/>
      <c r="D11" s="13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07" t="str">
        <f>IF(N13&lt;80%,V16,IF(AND(N13&gt;80%,N13&lt;89.995%),V17,""))</f>
        <v/>
      </c>
      <c r="P11" s="207"/>
    </row>
    <row r="12" spans="1:23" ht="20.25" customHeight="1" x14ac:dyDescent="0.25">
      <c r="A12" s="234" t="s">
        <v>72</v>
      </c>
      <c r="B12" s="234"/>
      <c r="C12" s="234"/>
      <c r="D12" s="13"/>
      <c r="E12" s="95"/>
      <c r="F12" s="95"/>
      <c r="G12" s="95"/>
      <c r="H12" s="96"/>
      <c r="I12" s="96"/>
      <c r="J12" s="96"/>
      <c r="K12" s="97"/>
      <c r="L12" s="97"/>
      <c r="M12" s="97"/>
      <c r="N12" s="12"/>
      <c r="O12" s="207"/>
      <c r="P12" s="207"/>
      <c r="V12" s="129"/>
    </row>
    <row r="13" spans="1:23" ht="29.25" customHeight="1" x14ac:dyDescent="0.25">
      <c r="A13" s="235"/>
      <c r="B13" s="235"/>
      <c r="C13" s="235"/>
      <c r="D13" s="101"/>
      <c r="E13" s="99"/>
      <c r="F13" s="218" t="s">
        <v>71</v>
      </c>
      <c r="G13" s="218"/>
      <c r="H13" s="218"/>
      <c r="I13" s="100" t="str">
        <f>IF((D13=""),"",(IF($L$9="",1490.69,1552.07)))</f>
        <v/>
      </c>
      <c r="J13" s="219" t="s">
        <v>75</v>
      </c>
      <c r="K13" s="219"/>
      <c r="L13" s="219"/>
      <c r="M13" s="220"/>
      <c r="N13" s="102" t="str">
        <f>IF(ISNUMBER(D13),D13/I13,"0,00%")</f>
        <v>0,00%</v>
      </c>
      <c r="O13" s="207"/>
      <c r="P13" s="207"/>
    </row>
    <row r="14" spans="1:23" ht="10.5" customHeight="1" x14ac:dyDescent="0.25">
      <c r="A14" s="142"/>
      <c r="B14" s="142"/>
      <c r="C14" s="142"/>
      <c r="D14" s="251"/>
      <c r="E14" s="99"/>
      <c r="F14" s="143"/>
      <c r="G14" s="143"/>
      <c r="H14" s="143"/>
      <c r="I14" s="106"/>
      <c r="J14" s="144"/>
      <c r="K14" s="144"/>
      <c r="L14" s="144"/>
      <c r="M14" s="144"/>
      <c r="N14" s="108"/>
      <c r="O14" s="207"/>
      <c r="P14" s="207"/>
    </row>
    <row r="15" spans="1:23" ht="21.75" customHeight="1" x14ac:dyDescent="0.25">
      <c r="A15" s="221" t="s">
        <v>106</v>
      </c>
      <c r="B15" s="221"/>
      <c r="C15" s="221"/>
      <c r="D15" s="221"/>
      <c r="E15" s="221"/>
      <c r="F15" s="221"/>
      <c r="G15" s="221"/>
      <c r="H15" s="221"/>
      <c r="I15" s="222"/>
      <c r="J15" s="111" t="s">
        <v>76</v>
      </c>
      <c r="K15" s="146"/>
      <c r="L15" s="113" t="s">
        <v>77</v>
      </c>
      <c r="M15" s="146"/>
      <c r="O15" s="140"/>
      <c r="P15" s="140"/>
    </row>
    <row r="16" spans="1:23" ht="24.75" customHeight="1" x14ac:dyDescent="0.25">
      <c r="A16" s="223" t="s">
        <v>122</v>
      </c>
      <c r="B16" s="224"/>
      <c r="C16" s="224"/>
      <c r="D16" s="224"/>
      <c r="E16" s="224"/>
      <c r="F16" s="224"/>
      <c r="G16" s="224"/>
      <c r="H16" s="224"/>
      <c r="I16" s="225"/>
      <c r="J16" s="111" t="s">
        <v>76</v>
      </c>
      <c r="K16" s="146"/>
      <c r="L16" s="113" t="s">
        <v>77</v>
      </c>
      <c r="M16" s="146"/>
      <c r="O16" s="126" t="s">
        <v>79</v>
      </c>
      <c r="P16" s="146"/>
      <c r="V16" s="139" t="s">
        <v>104</v>
      </c>
    </row>
    <row r="17" spans="1:22" ht="13.5" customHeight="1" x14ac:dyDescent="0.25">
      <c r="A17" s="123"/>
      <c r="B17" s="110"/>
      <c r="C17" s="110"/>
      <c r="D17" s="110"/>
      <c r="E17" s="110"/>
      <c r="F17" s="110"/>
      <c r="G17" s="110"/>
      <c r="H17" s="110"/>
      <c r="I17" s="110"/>
      <c r="J17" s="124"/>
      <c r="K17" s="144"/>
      <c r="L17" s="108"/>
      <c r="V17" s="134" t="s">
        <v>120</v>
      </c>
    </row>
    <row r="18" spans="1:22" ht="9" customHeight="1" x14ac:dyDescent="0.25">
      <c r="C18" s="115"/>
      <c r="D18" s="121"/>
      <c r="E18" s="122"/>
      <c r="F18" s="122"/>
      <c r="G18" s="122"/>
      <c r="H18" s="121"/>
      <c r="I18" s="121"/>
      <c r="J18" s="121"/>
      <c r="K18" s="122"/>
      <c r="L18" s="144"/>
      <c r="M18" s="144"/>
      <c r="N18" s="108"/>
    </row>
    <row r="19" spans="1:22" ht="27" customHeight="1" x14ac:dyDescent="0.25">
      <c r="A19" s="208" t="s">
        <v>0</v>
      </c>
      <c r="B19" s="208" t="s">
        <v>2</v>
      </c>
      <c r="C19" s="208" t="s">
        <v>81</v>
      </c>
      <c r="D19" s="208" t="s">
        <v>82</v>
      </c>
      <c r="E19" s="209" t="s">
        <v>83</v>
      </c>
      <c r="F19" s="212" t="s">
        <v>102</v>
      </c>
      <c r="G19" s="209" t="s">
        <v>84</v>
      </c>
      <c r="H19" s="215" t="s">
        <v>1</v>
      </c>
      <c r="I19" s="216"/>
      <c r="J19" s="217"/>
      <c r="K19" s="241" t="s">
        <v>23</v>
      </c>
      <c r="L19" s="209" t="s">
        <v>88</v>
      </c>
      <c r="M19" s="209" t="s">
        <v>89</v>
      </c>
      <c r="N19" s="212" t="s">
        <v>90</v>
      </c>
      <c r="O19" s="248" t="s">
        <v>114</v>
      </c>
      <c r="P19" s="248"/>
    </row>
    <row r="20" spans="1:22" ht="60" customHeight="1" x14ac:dyDescent="0.25">
      <c r="A20" s="208" t="s">
        <v>0</v>
      </c>
      <c r="B20" s="208"/>
      <c r="C20" s="208"/>
      <c r="D20" s="208"/>
      <c r="E20" s="210"/>
      <c r="F20" s="213"/>
      <c r="G20" s="210"/>
      <c r="H20" s="44" t="s">
        <v>85</v>
      </c>
      <c r="I20" s="5" t="s">
        <v>86</v>
      </c>
      <c r="J20" s="11" t="s">
        <v>87</v>
      </c>
      <c r="K20" s="242"/>
      <c r="L20" s="211"/>
      <c r="M20" s="211"/>
      <c r="N20" s="214"/>
      <c r="O20" s="104" t="s">
        <v>91</v>
      </c>
      <c r="P20" s="135" t="s">
        <v>107</v>
      </c>
    </row>
    <row r="21" spans="1:22" ht="16.5" customHeight="1" x14ac:dyDescent="0.25">
      <c r="A21" s="65"/>
      <c r="B21" s="150"/>
      <c r="C21" s="66"/>
      <c r="D21" s="66"/>
      <c r="E21" s="41"/>
      <c r="F21" s="42" t="str">
        <f t="shared" ref="F21:F32" si="0">IF(C21="","",C21+D21+E21)</f>
        <v/>
      </c>
      <c r="G21" s="41"/>
      <c r="H21" s="43"/>
      <c r="I21" s="43"/>
      <c r="J21" s="43"/>
      <c r="K21" s="40" t="str">
        <f>IF(F21="","",(F21+H21+I21+J21))</f>
        <v/>
      </c>
      <c r="L21" s="43"/>
      <c r="M21" s="43"/>
      <c r="N21" s="42" t="str">
        <f t="shared" ref="N21:N32" si="1">IF(K21="","",K21-L21-M21)</f>
        <v/>
      </c>
      <c r="O21" s="155"/>
      <c r="P21" s="148"/>
    </row>
    <row r="22" spans="1:22" ht="16.5" customHeight="1" x14ac:dyDescent="0.25">
      <c r="A22" s="65"/>
      <c r="B22" s="150"/>
      <c r="C22" s="66"/>
      <c r="D22" s="66"/>
      <c r="E22" s="41"/>
      <c r="F22" s="42" t="str">
        <f t="shared" si="0"/>
        <v/>
      </c>
      <c r="G22" s="41"/>
      <c r="H22" s="43"/>
      <c r="I22" s="43"/>
      <c r="J22" s="43"/>
      <c r="K22" s="40" t="str">
        <f t="shared" ref="K22:K32" si="2">IF(F22="","",(F22+H22+I22+J22))</f>
        <v/>
      </c>
      <c r="L22" s="43"/>
      <c r="M22" s="43"/>
      <c r="N22" s="42" t="str">
        <f t="shared" si="1"/>
        <v/>
      </c>
      <c r="O22" s="155"/>
      <c r="P22" s="148"/>
      <c r="T22" s="2">
        <f>COUNTA(C21:C25)</f>
        <v>0</v>
      </c>
    </row>
    <row r="23" spans="1:22" ht="16.5" customHeight="1" x14ac:dyDescent="0.25">
      <c r="A23" s="65"/>
      <c r="B23" s="150"/>
      <c r="C23" s="66"/>
      <c r="D23" s="66"/>
      <c r="E23" s="41"/>
      <c r="F23" s="42" t="str">
        <f t="shared" si="0"/>
        <v/>
      </c>
      <c r="G23" s="41"/>
      <c r="H23" s="43"/>
      <c r="I23" s="43"/>
      <c r="J23" s="43"/>
      <c r="K23" s="40" t="str">
        <f t="shared" si="2"/>
        <v/>
      </c>
      <c r="L23" s="43"/>
      <c r="M23" s="43"/>
      <c r="N23" s="42" t="str">
        <f t="shared" si="1"/>
        <v/>
      </c>
      <c r="O23" s="155"/>
      <c r="P23" s="148"/>
    </row>
    <row r="24" spans="1:22" ht="16.5" customHeight="1" x14ac:dyDescent="0.25">
      <c r="A24" s="65"/>
      <c r="B24" s="150"/>
      <c r="C24" s="66"/>
      <c r="D24" s="66"/>
      <c r="E24" s="41"/>
      <c r="F24" s="42" t="str">
        <f t="shared" si="0"/>
        <v/>
      </c>
      <c r="G24" s="41"/>
      <c r="H24" s="43"/>
      <c r="I24" s="43"/>
      <c r="J24" s="43"/>
      <c r="K24" s="40" t="str">
        <f t="shared" si="2"/>
        <v/>
      </c>
      <c r="L24" s="43"/>
      <c r="M24" s="43"/>
      <c r="N24" s="42" t="str">
        <f t="shared" si="1"/>
        <v/>
      </c>
      <c r="O24" s="155"/>
      <c r="P24" s="148"/>
    </row>
    <row r="25" spans="1:22" ht="16.5" customHeight="1" x14ac:dyDescent="0.25">
      <c r="A25" s="65"/>
      <c r="B25" s="150"/>
      <c r="C25" s="66"/>
      <c r="D25" s="66"/>
      <c r="E25" s="41"/>
      <c r="F25" s="42" t="str">
        <f t="shared" si="0"/>
        <v/>
      </c>
      <c r="G25" s="41"/>
      <c r="H25" s="43"/>
      <c r="I25" s="43"/>
      <c r="J25" s="43"/>
      <c r="K25" s="40" t="str">
        <f t="shared" si="2"/>
        <v/>
      </c>
      <c r="L25" s="43"/>
      <c r="M25" s="43"/>
      <c r="N25" s="42" t="str">
        <f t="shared" si="1"/>
        <v/>
      </c>
      <c r="O25" s="155"/>
      <c r="P25" s="148"/>
    </row>
    <row r="26" spans="1:22" ht="16.5" customHeight="1" x14ac:dyDescent="0.25">
      <c r="A26" s="65"/>
      <c r="B26" s="150"/>
      <c r="C26" s="66"/>
      <c r="D26" s="66"/>
      <c r="E26" s="41"/>
      <c r="F26" s="42" t="str">
        <f t="shared" si="0"/>
        <v/>
      </c>
      <c r="G26" s="41"/>
      <c r="H26" s="43"/>
      <c r="I26" s="43"/>
      <c r="J26" s="43"/>
      <c r="K26" s="40" t="str">
        <f t="shared" si="2"/>
        <v/>
      </c>
      <c r="L26" s="43"/>
      <c r="M26" s="43"/>
      <c r="N26" s="42" t="str">
        <f t="shared" si="1"/>
        <v/>
      </c>
      <c r="O26" s="155"/>
      <c r="P26" s="148"/>
    </row>
    <row r="27" spans="1:22" ht="16.5" customHeight="1" x14ac:dyDescent="0.25">
      <c r="A27" s="65"/>
      <c r="B27" s="150"/>
      <c r="C27" s="66"/>
      <c r="D27" s="66"/>
      <c r="E27" s="41"/>
      <c r="F27" s="42" t="str">
        <f t="shared" si="0"/>
        <v/>
      </c>
      <c r="G27" s="41"/>
      <c r="H27" s="43"/>
      <c r="I27" s="43"/>
      <c r="J27" s="43"/>
      <c r="K27" s="40" t="str">
        <f t="shared" si="2"/>
        <v/>
      </c>
      <c r="L27" s="43"/>
      <c r="M27" s="43"/>
      <c r="N27" s="42" t="str">
        <f t="shared" si="1"/>
        <v/>
      </c>
      <c r="O27" s="155"/>
      <c r="P27" s="148"/>
    </row>
    <row r="28" spans="1:22" ht="16.5" customHeight="1" x14ac:dyDescent="0.25">
      <c r="A28" s="65"/>
      <c r="B28" s="150"/>
      <c r="C28" s="66"/>
      <c r="D28" s="66"/>
      <c r="E28" s="41"/>
      <c r="F28" s="42" t="str">
        <f t="shared" si="0"/>
        <v/>
      </c>
      <c r="G28" s="41"/>
      <c r="H28" s="43"/>
      <c r="I28" s="43"/>
      <c r="J28" s="43"/>
      <c r="K28" s="40" t="str">
        <f t="shared" si="2"/>
        <v/>
      </c>
      <c r="L28" s="43"/>
      <c r="M28" s="43"/>
      <c r="N28" s="42" t="str">
        <f t="shared" si="1"/>
        <v/>
      </c>
      <c r="O28" s="155"/>
      <c r="P28" s="148"/>
    </row>
    <row r="29" spans="1:22" ht="16.5" customHeight="1" x14ac:dyDescent="0.25">
      <c r="A29" s="65"/>
      <c r="B29" s="150"/>
      <c r="C29" s="66"/>
      <c r="D29" s="66"/>
      <c r="E29" s="41"/>
      <c r="F29" s="42" t="str">
        <f t="shared" si="0"/>
        <v/>
      </c>
      <c r="G29" s="41"/>
      <c r="H29" s="43"/>
      <c r="I29" s="43"/>
      <c r="J29" s="43"/>
      <c r="K29" s="40" t="str">
        <f t="shared" si="2"/>
        <v/>
      </c>
      <c r="L29" s="43"/>
      <c r="M29" s="43"/>
      <c r="N29" s="42" t="str">
        <f t="shared" si="1"/>
        <v/>
      </c>
      <c r="O29" s="155"/>
      <c r="P29" s="148"/>
    </row>
    <row r="30" spans="1:22" ht="16.5" customHeight="1" x14ac:dyDescent="0.25">
      <c r="A30" s="65"/>
      <c r="B30" s="150"/>
      <c r="C30" s="66"/>
      <c r="D30" s="66"/>
      <c r="E30" s="41"/>
      <c r="F30" s="42" t="str">
        <f t="shared" si="0"/>
        <v/>
      </c>
      <c r="G30" s="41"/>
      <c r="H30" s="43"/>
      <c r="I30" s="43"/>
      <c r="J30" s="43"/>
      <c r="K30" s="40" t="str">
        <f t="shared" si="2"/>
        <v/>
      </c>
      <c r="L30" s="43"/>
      <c r="M30" s="43"/>
      <c r="N30" s="42" t="str">
        <f t="shared" si="1"/>
        <v/>
      </c>
      <c r="O30" s="155"/>
      <c r="P30" s="148"/>
    </row>
    <row r="31" spans="1:22" s="1" customFormat="1" ht="16.5" customHeight="1" x14ac:dyDescent="0.25">
      <c r="A31" s="65"/>
      <c r="B31" s="150"/>
      <c r="C31" s="66"/>
      <c r="D31" s="66"/>
      <c r="E31" s="41"/>
      <c r="F31" s="42" t="str">
        <f t="shared" si="0"/>
        <v/>
      </c>
      <c r="G31" s="41"/>
      <c r="H31" s="43"/>
      <c r="I31" s="43"/>
      <c r="J31" s="43"/>
      <c r="K31" s="40" t="str">
        <f t="shared" si="2"/>
        <v/>
      </c>
      <c r="L31" s="43"/>
      <c r="M31" s="43"/>
      <c r="N31" s="42" t="str">
        <f t="shared" si="1"/>
        <v/>
      </c>
      <c r="O31" s="155"/>
      <c r="P31" s="148"/>
    </row>
    <row r="32" spans="1:22" ht="16.5" customHeight="1" x14ac:dyDescent="0.25">
      <c r="A32" s="65"/>
      <c r="B32" s="150"/>
      <c r="C32" s="66"/>
      <c r="D32" s="66"/>
      <c r="E32" s="41"/>
      <c r="F32" s="42" t="str">
        <f t="shared" si="0"/>
        <v/>
      </c>
      <c r="G32" s="41"/>
      <c r="H32" s="43"/>
      <c r="I32" s="43"/>
      <c r="J32" s="43"/>
      <c r="K32" s="40" t="str">
        <f t="shared" si="2"/>
        <v/>
      </c>
      <c r="L32" s="43"/>
      <c r="M32" s="43"/>
      <c r="N32" s="42" t="str">
        <f t="shared" si="1"/>
        <v/>
      </c>
      <c r="O32" s="156"/>
      <c r="P32" s="148"/>
    </row>
    <row r="33" spans="1:16" ht="16.5" customHeight="1" x14ac:dyDescent="0.25">
      <c r="A33" s="40" t="str">
        <f t="shared" ref="A33:E33" si="3">IF(SUM(A21:A32)=0,"",SUM(A21:A32))</f>
        <v/>
      </c>
      <c r="B33" s="40"/>
      <c r="C33" s="40" t="str">
        <f t="shared" si="3"/>
        <v/>
      </c>
      <c r="D33" s="40">
        <f>SUM(D21:D32)</f>
        <v>0</v>
      </c>
      <c r="E33" s="40" t="str">
        <f t="shared" si="3"/>
        <v/>
      </c>
      <c r="F33" s="40" t="str">
        <f>IF(SUM(F21:F32)=0,"",SUM(F21:F32))</f>
        <v/>
      </c>
      <c r="G33" s="40" t="str">
        <f>IF(SUM(G21:G32)=0,"",SUM(G21:G32))</f>
        <v/>
      </c>
      <c r="H33" s="40" t="str">
        <f t="shared" ref="H33:N33" si="4">IF(SUM(H21:H32)=0,"",SUM(H21:H32))</f>
        <v/>
      </c>
      <c r="I33" s="40" t="str">
        <f t="shared" si="4"/>
        <v/>
      </c>
      <c r="J33" s="40" t="str">
        <f t="shared" si="4"/>
        <v/>
      </c>
      <c r="K33" s="40" t="str">
        <f t="shared" si="4"/>
        <v/>
      </c>
      <c r="L33" s="40" t="str">
        <f t="shared" si="4"/>
        <v/>
      </c>
      <c r="M33" s="40" t="str">
        <f t="shared" si="4"/>
        <v/>
      </c>
      <c r="N33" s="42" t="str">
        <f t="shared" si="4"/>
        <v/>
      </c>
      <c r="O33" s="156" t="str">
        <f>IF(SUM(O21:O32)=0,"",SUM(O21:O32))</f>
        <v/>
      </c>
      <c r="P33" s="148"/>
    </row>
    <row r="34" spans="1:16" ht="16.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5"/>
      <c r="O34" s="9"/>
    </row>
    <row r="35" spans="1:16" ht="25.5" customHeight="1" x14ac:dyDescent="0.25">
      <c r="A35" s="227" t="s">
        <v>78</v>
      </c>
      <c r="B35" s="227"/>
      <c r="C35" s="227"/>
      <c r="D35" s="227"/>
      <c r="E35" s="228"/>
      <c r="F35" s="10" t="s">
        <v>24</v>
      </c>
      <c r="H35" s="10" t="s">
        <v>6</v>
      </c>
      <c r="I35" s="10" t="s">
        <v>9</v>
      </c>
      <c r="J35" s="10" t="s">
        <v>7</v>
      </c>
      <c r="K35" s="10" t="s">
        <v>8</v>
      </c>
      <c r="L35" s="23"/>
      <c r="M35" s="23"/>
      <c r="N35" s="23"/>
    </row>
    <row r="36" spans="1:16" ht="16.5" customHeight="1" x14ac:dyDescent="0.25">
      <c r="A36" s="227"/>
      <c r="B36" s="227"/>
      <c r="C36" s="227"/>
      <c r="D36" s="227"/>
      <c r="E36" s="228"/>
      <c r="F36" s="16" t="str">
        <f>F33</f>
        <v/>
      </c>
      <c r="H36" s="29"/>
      <c r="I36" s="29"/>
      <c r="J36" s="30"/>
      <c r="K36" s="31" t="str">
        <f>IF(OR(F36="",F36=0),"",ROUND(F36*(H36*I36+J36)/1000,2))</f>
        <v/>
      </c>
      <c r="L36" s="38"/>
      <c r="M36" s="249" t="s">
        <v>8</v>
      </c>
      <c r="N36" s="250"/>
      <c r="O36" s="147" t="str">
        <f>K36</f>
        <v/>
      </c>
    </row>
    <row r="37" spans="1:16" ht="5.25" customHeight="1" x14ac:dyDescent="0.25">
      <c r="A37" s="3"/>
      <c r="B37" s="3"/>
      <c r="C37" s="3"/>
      <c r="D37" s="3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 ht="15" customHeight="1" x14ac:dyDescent="0.25">
      <c r="A38" s="13"/>
      <c r="B38" s="3"/>
      <c r="C38" s="3"/>
      <c r="D38" s="3"/>
      <c r="E38" s="20"/>
      <c r="F38" s="20"/>
      <c r="G38" s="20"/>
      <c r="H38" s="21"/>
      <c r="I38" s="21"/>
      <c r="J38" s="27" t="s">
        <v>18</v>
      </c>
      <c r="K38" s="31" t="str">
        <f>IF(K33&lt;&gt;"",IF(K36&lt;&gt;0,K33+K36,""),"")</f>
        <v/>
      </c>
      <c r="L38" s="38"/>
      <c r="M38" s="18"/>
      <c r="N38" s="45"/>
    </row>
    <row r="39" spans="1:16" ht="7.5" customHeight="1" x14ac:dyDescent="0.25">
      <c r="A39" s="13"/>
      <c r="B39" s="3"/>
      <c r="C39" s="3"/>
      <c r="D39" s="3"/>
      <c r="E39" s="20"/>
      <c r="F39" s="20"/>
      <c r="G39" s="20"/>
      <c r="H39" s="21"/>
      <c r="I39" s="21"/>
      <c r="J39" s="22"/>
      <c r="K39" s="17"/>
      <c r="L39" s="17"/>
      <c r="M39" s="18"/>
      <c r="N39" s="19"/>
    </row>
    <row r="40" spans="1:16" ht="25.5" customHeight="1" x14ac:dyDescent="0.25">
      <c r="A40" s="229" t="s">
        <v>25</v>
      </c>
      <c r="B40" s="229"/>
      <c r="C40" s="229"/>
      <c r="D40" s="229"/>
      <c r="E40" s="230"/>
      <c r="F40" s="26" t="s">
        <v>17</v>
      </c>
      <c r="G40" s="23"/>
      <c r="H40" s="23"/>
      <c r="J40" s="10" t="s">
        <v>15</v>
      </c>
      <c r="K40" s="10" t="s">
        <v>16</v>
      </c>
      <c r="L40" s="23"/>
      <c r="M40" s="23"/>
      <c r="N40" s="23"/>
    </row>
    <row r="41" spans="1:16" x14ac:dyDescent="0.25">
      <c r="A41" s="229"/>
      <c r="B41" s="229"/>
      <c r="C41" s="229"/>
      <c r="D41" s="229"/>
      <c r="E41" s="230"/>
      <c r="F41" s="16" t="str">
        <f>F33</f>
        <v/>
      </c>
      <c r="G41" s="24"/>
      <c r="H41" s="25"/>
      <c r="J41" s="30"/>
      <c r="K41" s="31" t="str">
        <f>IF(F41&lt;&gt;"",ROUND(F41*J41,2),"")</f>
        <v/>
      </c>
      <c r="L41" s="38"/>
      <c r="M41" s="249" t="s">
        <v>16</v>
      </c>
      <c r="N41" s="250"/>
      <c r="O41" s="147" t="str">
        <f>K41</f>
        <v/>
      </c>
    </row>
    <row r="42" spans="1:16" ht="5.25" customHeight="1" x14ac:dyDescent="0.25">
      <c r="A42" s="3"/>
      <c r="B42" s="3"/>
      <c r="C42" s="3"/>
      <c r="D42" s="3"/>
      <c r="E42"/>
      <c r="F42"/>
      <c r="G42"/>
      <c r="H42"/>
      <c r="L42" s="46"/>
      <c r="M42" s="46"/>
      <c r="N42" s="46"/>
    </row>
    <row r="43" spans="1:16" x14ac:dyDescent="0.25">
      <c r="B43" s="3"/>
      <c r="C43" s="3"/>
      <c r="D43" s="3"/>
      <c r="E43"/>
      <c r="F43"/>
      <c r="G43"/>
      <c r="H43"/>
      <c r="J43" s="136" t="s">
        <v>108</v>
      </c>
      <c r="K43" s="31" t="str">
        <f>IF(K33&lt;&gt;"",IF(K41&lt;&gt;0,K33+K41,""),"")</f>
        <v/>
      </c>
      <c r="L43" s="38"/>
      <c r="M43" s="46"/>
      <c r="N43" s="38"/>
      <c r="O43" s="128"/>
    </row>
    <row r="44" spans="1:16" ht="8.25" customHeight="1" x14ac:dyDescent="0.25">
      <c r="B44" s="3"/>
      <c r="C44" s="3"/>
      <c r="D44" s="3"/>
      <c r="E44"/>
      <c r="F44"/>
      <c r="G44"/>
      <c r="H44"/>
      <c r="J44" s="28"/>
      <c r="K44" s="38"/>
      <c r="L44" s="38"/>
      <c r="M44" s="46"/>
      <c r="N44" s="38"/>
    </row>
    <row r="45" spans="1:16" s="47" customFormat="1" ht="21.75" customHeight="1" x14ac:dyDescent="0.3">
      <c r="A45" s="244" t="s">
        <v>93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3" t="str">
        <f>(IF(ISNUMBER(N33),N33+K36+K41,"0,00"))</f>
        <v>0,00</v>
      </c>
      <c r="O45" s="243"/>
    </row>
    <row r="46" spans="1:16" ht="19.5" customHeight="1" x14ac:dyDescent="0.25">
      <c r="A46" s="245" t="s">
        <v>97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7"/>
      <c r="N46" s="243" t="str">
        <f>(IF(ISNUMBER(O33),O33+O36+O41,"0,00"))</f>
        <v>0,00</v>
      </c>
      <c r="O46" s="243"/>
    </row>
    <row r="47" spans="1:16" ht="15.75" customHeight="1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</row>
    <row r="48" spans="1:16" x14ac:dyDescent="0.25">
      <c r="A48" s="137" t="s">
        <v>109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4" x14ac:dyDescent="0.25">
      <c r="A49" s="115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240"/>
      <c r="M49" s="240"/>
      <c r="N49" s="1"/>
    </row>
    <row r="50" spans="1:14" x14ac:dyDescent="0.25">
      <c r="A50" s="3"/>
    </row>
    <row r="51" spans="1:14" x14ac:dyDescent="0.25">
      <c r="A51" s="3"/>
    </row>
    <row r="52" spans="1:14" x14ac:dyDescent="0.25">
      <c r="A52" s="3"/>
    </row>
    <row r="54" spans="1:14" x14ac:dyDescent="0.25">
      <c r="A54" s="3"/>
    </row>
    <row r="55" spans="1:14" x14ac:dyDescent="0.25">
      <c r="A55" s="3"/>
    </row>
    <row r="56" spans="1:14" x14ac:dyDescent="0.25">
      <c r="A56" s="3"/>
    </row>
  </sheetData>
  <sheetProtection algorithmName="SHA-512" hashValue="T7B6Q/SNU7tiTKDn/g5YeowjRQPOZjJG+C3fSp22m2vJNfVI8SnALBfFfl9J898oM4eckES4v1nwHv8wHiUWZQ==" saltValue="hnevFEPLXBxWcVdLrZ32TA==" spinCount="100000" sheet="1" selectLockedCells="1"/>
  <mergeCells count="34">
    <mergeCell ref="L49:M49"/>
    <mergeCell ref="A40:E41"/>
    <mergeCell ref="M41:N41"/>
    <mergeCell ref="A45:M45"/>
    <mergeCell ref="N45:O45"/>
    <mergeCell ref="A46:M46"/>
    <mergeCell ref="N46:O46"/>
    <mergeCell ref="M19:M20"/>
    <mergeCell ref="N19:N20"/>
    <mergeCell ref="O19:P19"/>
    <mergeCell ref="A35:E36"/>
    <mergeCell ref="M36:N36"/>
    <mergeCell ref="F19:F20"/>
    <mergeCell ref="G19:G20"/>
    <mergeCell ref="H19:J19"/>
    <mergeCell ref="K19:K20"/>
    <mergeCell ref="L19:L20"/>
    <mergeCell ref="E9:F9"/>
    <mergeCell ref="J9:K9"/>
    <mergeCell ref="E5:H5"/>
    <mergeCell ref="I5:J5"/>
    <mergeCell ref="K5:N5"/>
    <mergeCell ref="E11:N11"/>
    <mergeCell ref="A12:C13"/>
    <mergeCell ref="F13:H13"/>
    <mergeCell ref="J13:M13"/>
    <mergeCell ref="O11:P14"/>
    <mergeCell ref="A15:I15"/>
    <mergeCell ref="A16:I16"/>
    <mergeCell ref="A19:A20"/>
    <mergeCell ref="B19:B20"/>
    <mergeCell ref="C19:C20"/>
    <mergeCell ref="D19:D20"/>
    <mergeCell ref="E19:E20"/>
  </mergeCells>
  <conditionalFormatting sqref="N13">
    <cfRule type="cellIs" dxfId="35" priority="2" operator="lessThan">
      <formula>0.8</formula>
    </cfRule>
  </conditionalFormatting>
  <conditionalFormatting sqref="O11:P14">
    <cfRule type="containsText" dxfId="34" priority="1" operator="containsText" text="Die gewährte monatliche Ausbildungsvergütung liegt unter 80 Prozent der vergleichbaren Ausbildungsvergütung nach dem TVAöD-Pflege. Eine Erstattung durch das Land ist ausgeschlossen. ">
      <formula>NOT(ISERROR(SEARCH("Die gewährte monatliche Ausbildungsvergütung liegt unter 80 Prozent der vergleichbaren Ausbildungsvergütung nach dem TVAöD-Pflege. Eine Erstattung durch das Land ist ausgeschlossen. ",O11)))</formula>
    </cfRule>
  </conditionalFormatting>
  <dataValidations count="2">
    <dataValidation type="list" allowBlank="1" showInputMessage="1" showErrorMessage="1" sqref="F7">
      <formula1>$W$8:$W$9</formula1>
    </dataValidation>
    <dataValidation type="list" allowBlank="1" showInputMessage="1" showErrorMessage="1" sqref="K7">
      <formula1>$W$5:$W$6</formula1>
    </dataValidation>
  </dataValidations>
  <pageMargins left="0.7" right="0.7" top="0.78740157499999996" bottom="0.78740157499999996" header="0.3" footer="0.3"/>
  <pageSetup paperSize="9" scale="60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showGridLines="0" topLeftCell="A3" workbookViewId="0">
      <selection activeCell="K15" sqref="K15"/>
    </sheetView>
  </sheetViews>
  <sheetFormatPr baseColWidth="10" defaultColWidth="11.42578125" defaultRowHeight="15" x14ac:dyDescent="0.25"/>
  <cols>
    <col min="1" max="1" width="9.28515625" style="2" customWidth="1"/>
    <col min="2" max="2" width="7.85546875" style="2" customWidth="1"/>
    <col min="3" max="3" width="10.42578125" style="2" customWidth="1"/>
    <col min="4" max="4" width="12.140625" style="2" customWidth="1"/>
    <col min="5" max="5" width="6.85546875" style="2" customWidth="1"/>
    <col min="6" max="6" width="10.5703125" style="2" customWidth="1"/>
    <col min="7" max="8" width="11.7109375" style="2" customWidth="1"/>
    <col min="9" max="9" width="10.5703125" style="2" customWidth="1"/>
    <col min="10" max="10" width="10.42578125" style="2" customWidth="1"/>
    <col min="11" max="11" width="10.85546875" style="2" customWidth="1"/>
    <col min="12" max="13" width="11.7109375" style="2" customWidth="1"/>
    <col min="14" max="14" width="11" style="2" customWidth="1"/>
    <col min="15" max="15" width="13.5703125" style="2" customWidth="1"/>
    <col min="16" max="16" width="21" style="2" customWidth="1"/>
    <col min="17" max="17" width="0" style="2" hidden="1" customWidth="1"/>
    <col min="18" max="23" width="11.42578125" style="2" hidden="1" customWidth="1"/>
    <col min="24" max="16384" width="11.42578125" style="2"/>
  </cols>
  <sheetData>
    <row r="1" spans="1:23" ht="15.75" x14ac:dyDescent="0.25">
      <c r="A1" s="116" t="s">
        <v>100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23" ht="18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3" ht="15.75" customHeight="1" x14ac:dyDescent="0.25">
      <c r="A3" s="6" t="s">
        <v>26</v>
      </c>
      <c r="B3" s="13"/>
      <c r="C3" s="13"/>
      <c r="D3" s="13"/>
      <c r="E3" s="170">
        <f>'Abrechnung Zusammenfassung'!F7</f>
        <v>0</v>
      </c>
      <c r="F3" s="168"/>
      <c r="G3" s="168"/>
      <c r="H3" s="168"/>
      <c r="I3" s="168"/>
      <c r="J3" s="168"/>
      <c r="K3" s="168"/>
      <c r="L3" s="168"/>
      <c r="M3" s="168"/>
      <c r="N3" s="169"/>
    </row>
    <row r="4" spans="1:23" s="36" customFormat="1" ht="8.25" customHeight="1" x14ac:dyDescent="0.25">
      <c r="A4" s="32"/>
      <c r="B4" s="33"/>
      <c r="C4" s="33"/>
      <c r="D4" s="33"/>
      <c r="E4" s="34"/>
      <c r="F4" s="34"/>
      <c r="G4" s="34"/>
      <c r="H4" s="34"/>
      <c r="I4" s="34"/>
      <c r="J4" s="34"/>
      <c r="K4" s="35"/>
      <c r="L4" s="35"/>
      <c r="M4" s="35"/>
      <c r="N4" s="35"/>
    </row>
    <row r="5" spans="1:23" ht="15.75" customHeight="1" x14ac:dyDescent="0.25">
      <c r="A5" s="6" t="s">
        <v>54</v>
      </c>
      <c r="B5" s="13"/>
      <c r="C5" s="13"/>
      <c r="D5" s="13"/>
      <c r="E5" s="231"/>
      <c r="F5" s="231"/>
      <c r="G5" s="231"/>
      <c r="H5" s="231"/>
      <c r="I5" s="232" t="s">
        <v>53</v>
      </c>
      <c r="J5" s="233"/>
      <c r="K5" s="226"/>
      <c r="L5" s="226"/>
      <c r="M5" s="226"/>
      <c r="N5" s="226"/>
      <c r="W5" s="2" t="s">
        <v>3</v>
      </c>
    </row>
    <row r="6" spans="1:23" ht="7.5" customHeight="1" x14ac:dyDescent="0.25">
      <c r="A6" s="7"/>
      <c r="B6" s="8"/>
      <c r="C6" s="13"/>
      <c r="D6" s="13"/>
      <c r="E6" s="14"/>
      <c r="F6" s="14"/>
      <c r="G6" s="14"/>
      <c r="H6" s="14"/>
      <c r="I6" s="12"/>
      <c r="J6" s="12"/>
      <c r="K6" s="12"/>
      <c r="L6" s="12"/>
      <c r="M6" s="12"/>
      <c r="N6" s="12"/>
      <c r="W6" s="2" t="s">
        <v>4</v>
      </c>
    </row>
    <row r="7" spans="1:23" ht="15.75" customHeight="1" x14ac:dyDescent="0.25">
      <c r="A7" s="7" t="s">
        <v>20</v>
      </c>
      <c r="B7" s="8"/>
      <c r="E7" s="117" t="s">
        <v>116</v>
      </c>
      <c r="F7" s="67"/>
      <c r="G7" s="2" t="s">
        <v>115</v>
      </c>
      <c r="H7" s="68"/>
      <c r="J7" s="145" t="s">
        <v>117</v>
      </c>
      <c r="K7" s="67"/>
      <c r="L7" s="2" t="s">
        <v>115</v>
      </c>
      <c r="M7" s="68"/>
    </row>
    <row r="8" spans="1:23" ht="7.5" customHeight="1" x14ac:dyDescent="0.25">
      <c r="A8" s="7"/>
      <c r="B8" s="8"/>
      <c r="E8" s="4"/>
      <c r="F8" s="39"/>
      <c r="G8" s="39"/>
      <c r="H8" s="4"/>
      <c r="I8" s="4"/>
      <c r="J8" s="12"/>
      <c r="K8" s="12"/>
      <c r="L8" s="12"/>
      <c r="M8" s="12"/>
      <c r="N8" s="12"/>
      <c r="W8" s="2" t="s">
        <v>4</v>
      </c>
    </row>
    <row r="9" spans="1:23" ht="16.5" customHeight="1" x14ac:dyDescent="0.25">
      <c r="A9" s="7" t="s">
        <v>21</v>
      </c>
      <c r="B9" s="8"/>
      <c r="C9" s="91" t="s">
        <v>68</v>
      </c>
      <c r="E9" s="238" t="s">
        <v>22</v>
      </c>
      <c r="F9" s="239"/>
      <c r="G9" s="67"/>
      <c r="J9" s="236" t="s">
        <v>19</v>
      </c>
      <c r="K9" s="237"/>
      <c r="L9" s="67"/>
      <c r="M9" s="37"/>
      <c r="N9" s="12"/>
      <c r="O9" s="133"/>
      <c r="P9" s="133"/>
      <c r="W9" s="2" t="s">
        <v>5</v>
      </c>
    </row>
    <row r="10" spans="1:23" ht="7.5" customHeight="1" x14ac:dyDescent="0.25">
      <c r="A10" s="7"/>
      <c r="B10" s="8"/>
      <c r="C10" s="13"/>
      <c r="D10" s="13"/>
      <c r="E10" s="4"/>
      <c r="F10" s="4"/>
      <c r="G10" s="4"/>
      <c r="H10" s="12"/>
      <c r="I10" s="12"/>
      <c r="J10" s="12"/>
      <c r="K10" s="12"/>
      <c r="L10" s="12"/>
      <c r="M10" s="12"/>
      <c r="N10" s="12"/>
      <c r="O10" s="133"/>
      <c r="P10" s="133"/>
    </row>
    <row r="11" spans="1:23" ht="15.75" customHeight="1" x14ac:dyDescent="0.25">
      <c r="A11" s="7" t="s">
        <v>73</v>
      </c>
      <c r="B11" s="13"/>
      <c r="C11" s="13"/>
      <c r="D11" s="13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07" t="str">
        <f>IF(N13&lt;80%,V16,IF(AND(N13&gt;80%,N13&lt;89.995%),V17,""))</f>
        <v/>
      </c>
      <c r="P11" s="207"/>
    </row>
    <row r="12" spans="1:23" ht="20.25" customHeight="1" x14ac:dyDescent="0.25">
      <c r="A12" s="234" t="s">
        <v>72</v>
      </c>
      <c r="B12" s="234"/>
      <c r="C12" s="234"/>
      <c r="D12" s="13"/>
      <c r="E12" s="95"/>
      <c r="F12" s="95"/>
      <c r="G12" s="95"/>
      <c r="H12" s="96"/>
      <c r="I12" s="96"/>
      <c r="J12" s="96"/>
      <c r="K12" s="97"/>
      <c r="L12" s="97"/>
      <c r="M12" s="97"/>
      <c r="N12" s="12"/>
      <c r="O12" s="207"/>
      <c r="P12" s="207"/>
      <c r="V12" s="129"/>
    </row>
    <row r="13" spans="1:23" ht="29.25" customHeight="1" x14ac:dyDescent="0.25">
      <c r="A13" s="235"/>
      <c r="B13" s="235"/>
      <c r="C13" s="235"/>
      <c r="D13" s="101"/>
      <c r="E13" s="99"/>
      <c r="F13" s="218" t="s">
        <v>71</v>
      </c>
      <c r="G13" s="218"/>
      <c r="H13" s="218"/>
      <c r="I13" s="100" t="str">
        <f>IF((D13=""),"",(IF($L$9="",1490.69,1552.07)))</f>
        <v/>
      </c>
      <c r="J13" s="219" t="s">
        <v>75</v>
      </c>
      <c r="K13" s="219"/>
      <c r="L13" s="219"/>
      <c r="M13" s="220"/>
      <c r="N13" s="102" t="str">
        <f>IF(ISNUMBER(D13),D13/I13,"0,00%")</f>
        <v>0,00%</v>
      </c>
      <c r="O13" s="207"/>
      <c r="P13" s="207"/>
    </row>
    <row r="14" spans="1:23" ht="10.5" customHeight="1" x14ac:dyDescent="0.25">
      <c r="A14" s="142"/>
      <c r="B14" s="142"/>
      <c r="C14" s="142"/>
      <c r="D14" s="251"/>
      <c r="E14" s="99"/>
      <c r="F14" s="143"/>
      <c r="G14" s="143"/>
      <c r="H14" s="143"/>
      <c r="I14" s="106"/>
      <c r="J14" s="144"/>
      <c r="K14" s="144"/>
      <c r="L14" s="144"/>
      <c r="M14" s="144"/>
      <c r="N14" s="108"/>
      <c r="O14" s="207"/>
      <c r="P14" s="207"/>
    </row>
    <row r="15" spans="1:23" ht="21.75" customHeight="1" x14ac:dyDescent="0.25">
      <c r="A15" s="221" t="s">
        <v>106</v>
      </c>
      <c r="B15" s="221"/>
      <c r="C15" s="221"/>
      <c r="D15" s="221"/>
      <c r="E15" s="221"/>
      <c r="F15" s="221"/>
      <c r="G15" s="221"/>
      <c r="H15" s="221"/>
      <c r="I15" s="222"/>
      <c r="J15" s="111" t="s">
        <v>76</v>
      </c>
      <c r="K15" s="146"/>
      <c r="L15" s="113" t="s">
        <v>77</v>
      </c>
      <c r="M15" s="146"/>
      <c r="O15" s="140"/>
      <c r="P15" s="140"/>
    </row>
    <row r="16" spans="1:23" ht="24.75" customHeight="1" x14ac:dyDescent="0.25">
      <c r="A16" s="223" t="s">
        <v>122</v>
      </c>
      <c r="B16" s="224"/>
      <c r="C16" s="224"/>
      <c r="D16" s="224"/>
      <c r="E16" s="224"/>
      <c r="F16" s="224"/>
      <c r="G16" s="224"/>
      <c r="H16" s="224"/>
      <c r="I16" s="225"/>
      <c r="J16" s="111" t="s">
        <v>76</v>
      </c>
      <c r="K16" s="146"/>
      <c r="L16" s="113" t="s">
        <v>77</v>
      </c>
      <c r="M16" s="146"/>
      <c r="O16" s="126" t="s">
        <v>79</v>
      </c>
      <c r="P16" s="146"/>
      <c r="V16" s="139" t="s">
        <v>104</v>
      </c>
    </row>
    <row r="17" spans="1:22" ht="13.5" customHeight="1" x14ac:dyDescent="0.25">
      <c r="A17" s="123"/>
      <c r="B17" s="110"/>
      <c r="C17" s="110"/>
      <c r="D17" s="110"/>
      <c r="E17" s="110"/>
      <c r="F17" s="110"/>
      <c r="G17" s="110"/>
      <c r="H17" s="110"/>
      <c r="I17" s="110"/>
      <c r="J17" s="124"/>
      <c r="K17" s="144"/>
      <c r="L17" s="108"/>
      <c r="V17" s="134" t="s">
        <v>120</v>
      </c>
    </row>
    <row r="18" spans="1:22" ht="9" customHeight="1" x14ac:dyDescent="0.25">
      <c r="C18" s="115"/>
      <c r="D18" s="121"/>
      <c r="E18" s="122"/>
      <c r="F18" s="122"/>
      <c r="G18" s="122"/>
      <c r="H18" s="121"/>
      <c r="I18" s="121"/>
      <c r="J18" s="121"/>
      <c r="K18" s="122"/>
      <c r="L18" s="144"/>
      <c r="M18" s="144"/>
      <c r="N18" s="108"/>
    </row>
    <row r="19" spans="1:22" ht="27" customHeight="1" x14ac:dyDescent="0.25">
      <c r="A19" s="208" t="s">
        <v>0</v>
      </c>
      <c r="B19" s="208" t="s">
        <v>2</v>
      </c>
      <c r="C19" s="208" t="s">
        <v>81</v>
      </c>
      <c r="D19" s="208" t="s">
        <v>82</v>
      </c>
      <c r="E19" s="209" t="s">
        <v>83</v>
      </c>
      <c r="F19" s="212" t="s">
        <v>102</v>
      </c>
      <c r="G19" s="209" t="s">
        <v>84</v>
      </c>
      <c r="H19" s="215" t="s">
        <v>1</v>
      </c>
      <c r="I19" s="216"/>
      <c r="J19" s="217"/>
      <c r="K19" s="241" t="s">
        <v>23</v>
      </c>
      <c r="L19" s="209" t="s">
        <v>88</v>
      </c>
      <c r="M19" s="209" t="s">
        <v>89</v>
      </c>
      <c r="N19" s="212" t="s">
        <v>90</v>
      </c>
      <c r="O19" s="248" t="s">
        <v>114</v>
      </c>
      <c r="P19" s="248"/>
    </row>
    <row r="20" spans="1:22" ht="60" customHeight="1" x14ac:dyDescent="0.25">
      <c r="A20" s="208" t="s">
        <v>0</v>
      </c>
      <c r="B20" s="208"/>
      <c r="C20" s="208"/>
      <c r="D20" s="208"/>
      <c r="E20" s="210"/>
      <c r="F20" s="213"/>
      <c r="G20" s="210"/>
      <c r="H20" s="44" t="s">
        <v>85</v>
      </c>
      <c r="I20" s="5" t="s">
        <v>86</v>
      </c>
      <c r="J20" s="11" t="s">
        <v>87</v>
      </c>
      <c r="K20" s="242"/>
      <c r="L20" s="211"/>
      <c r="M20" s="211"/>
      <c r="N20" s="214"/>
      <c r="O20" s="104" t="s">
        <v>91</v>
      </c>
      <c r="P20" s="135" t="s">
        <v>107</v>
      </c>
    </row>
    <row r="21" spans="1:22" ht="16.5" customHeight="1" x14ac:dyDescent="0.25">
      <c r="A21" s="65"/>
      <c r="B21" s="150"/>
      <c r="C21" s="66"/>
      <c r="D21" s="66"/>
      <c r="E21" s="41"/>
      <c r="F21" s="42" t="str">
        <f t="shared" ref="F21:F32" si="0">IF(C21="","",C21+D21+E21)</f>
        <v/>
      </c>
      <c r="G21" s="41"/>
      <c r="H21" s="43"/>
      <c r="I21" s="43"/>
      <c r="J21" s="43"/>
      <c r="K21" s="40" t="str">
        <f>IF(F21="","",(F21+H21+I21+J21))</f>
        <v/>
      </c>
      <c r="L21" s="43"/>
      <c r="M21" s="43"/>
      <c r="N21" s="42" t="str">
        <f t="shared" ref="N21:N32" si="1">IF(K21="","",K21-L21-M21)</f>
        <v/>
      </c>
      <c r="O21" s="155"/>
      <c r="P21" s="148"/>
    </row>
    <row r="22" spans="1:22" ht="16.5" customHeight="1" x14ac:dyDescent="0.25">
      <c r="A22" s="65"/>
      <c r="B22" s="150"/>
      <c r="C22" s="66"/>
      <c r="D22" s="66"/>
      <c r="E22" s="41"/>
      <c r="F22" s="42" t="str">
        <f t="shared" si="0"/>
        <v/>
      </c>
      <c r="G22" s="41"/>
      <c r="H22" s="43"/>
      <c r="I22" s="43"/>
      <c r="J22" s="43"/>
      <c r="K22" s="40" t="str">
        <f t="shared" ref="K22:K32" si="2">IF(F22="","",(F22+H22+I22+J22))</f>
        <v/>
      </c>
      <c r="L22" s="43"/>
      <c r="M22" s="43"/>
      <c r="N22" s="42" t="str">
        <f t="shared" si="1"/>
        <v/>
      </c>
      <c r="O22" s="155"/>
      <c r="P22" s="148"/>
      <c r="T22" s="2">
        <f>COUNTA(C21:C25)</f>
        <v>0</v>
      </c>
    </row>
    <row r="23" spans="1:22" ht="16.5" customHeight="1" x14ac:dyDescent="0.25">
      <c r="A23" s="65"/>
      <c r="B23" s="150"/>
      <c r="C23" s="66"/>
      <c r="D23" s="66"/>
      <c r="E23" s="41"/>
      <c r="F23" s="42" t="str">
        <f t="shared" si="0"/>
        <v/>
      </c>
      <c r="G23" s="41"/>
      <c r="H23" s="43"/>
      <c r="I23" s="43"/>
      <c r="J23" s="43"/>
      <c r="K23" s="40" t="str">
        <f t="shared" si="2"/>
        <v/>
      </c>
      <c r="L23" s="43"/>
      <c r="M23" s="43"/>
      <c r="N23" s="42" t="str">
        <f t="shared" si="1"/>
        <v/>
      </c>
      <c r="O23" s="155"/>
      <c r="P23" s="148"/>
    </row>
    <row r="24" spans="1:22" ht="16.5" customHeight="1" x14ac:dyDescent="0.25">
      <c r="A24" s="65"/>
      <c r="B24" s="150"/>
      <c r="C24" s="66"/>
      <c r="D24" s="66"/>
      <c r="E24" s="41"/>
      <c r="F24" s="42" t="str">
        <f t="shared" si="0"/>
        <v/>
      </c>
      <c r="G24" s="41"/>
      <c r="H24" s="43"/>
      <c r="I24" s="43"/>
      <c r="J24" s="43"/>
      <c r="K24" s="40" t="str">
        <f t="shared" si="2"/>
        <v/>
      </c>
      <c r="L24" s="43"/>
      <c r="M24" s="43"/>
      <c r="N24" s="42" t="str">
        <f t="shared" si="1"/>
        <v/>
      </c>
      <c r="O24" s="155"/>
      <c r="P24" s="148"/>
    </row>
    <row r="25" spans="1:22" ht="16.5" customHeight="1" x14ac:dyDescent="0.25">
      <c r="A25" s="65"/>
      <c r="B25" s="150"/>
      <c r="C25" s="66"/>
      <c r="D25" s="66"/>
      <c r="E25" s="41"/>
      <c r="F25" s="42" t="str">
        <f t="shared" si="0"/>
        <v/>
      </c>
      <c r="G25" s="41"/>
      <c r="H25" s="43"/>
      <c r="I25" s="43"/>
      <c r="J25" s="43"/>
      <c r="K25" s="40" t="str">
        <f t="shared" si="2"/>
        <v/>
      </c>
      <c r="L25" s="43"/>
      <c r="M25" s="43"/>
      <c r="N25" s="42" t="str">
        <f t="shared" si="1"/>
        <v/>
      </c>
      <c r="O25" s="155"/>
      <c r="P25" s="148"/>
    </row>
    <row r="26" spans="1:22" ht="16.5" customHeight="1" x14ac:dyDescent="0.25">
      <c r="A26" s="65"/>
      <c r="B26" s="150"/>
      <c r="C26" s="66"/>
      <c r="D26" s="66"/>
      <c r="E26" s="41"/>
      <c r="F26" s="42" t="str">
        <f t="shared" si="0"/>
        <v/>
      </c>
      <c r="G26" s="41"/>
      <c r="H26" s="43"/>
      <c r="I26" s="43"/>
      <c r="J26" s="43"/>
      <c r="K26" s="40" t="str">
        <f t="shared" si="2"/>
        <v/>
      </c>
      <c r="L26" s="43"/>
      <c r="M26" s="43"/>
      <c r="N26" s="42" t="str">
        <f t="shared" si="1"/>
        <v/>
      </c>
      <c r="O26" s="155"/>
      <c r="P26" s="148"/>
    </row>
    <row r="27" spans="1:22" ht="16.5" customHeight="1" x14ac:dyDescent="0.25">
      <c r="A27" s="65"/>
      <c r="B27" s="150"/>
      <c r="C27" s="66"/>
      <c r="D27" s="66"/>
      <c r="E27" s="41"/>
      <c r="F27" s="42" t="str">
        <f t="shared" si="0"/>
        <v/>
      </c>
      <c r="G27" s="41"/>
      <c r="H27" s="43"/>
      <c r="I27" s="43"/>
      <c r="J27" s="43"/>
      <c r="K27" s="40" t="str">
        <f t="shared" si="2"/>
        <v/>
      </c>
      <c r="L27" s="43"/>
      <c r="M27" s="43"/>
      <c r="N27" s="42" t="str">
        <f t="shared" si="1"/>
        <v/>
      </c>
      <c r="O27" s="155"/>
      <c r="P27" s="148"/>
    </row>
    <row r="28" spans="1:22" ht="16.5" customHeight="1" x14ac:dyDescent="0.25">
      <c r="A28" s="65"/>
      <c r="B28" s="150"/>
      <c r="C28" s="66"/>
      <c r="D28" s="66"/>
      <c r="E28" s="41"/>
      <c r="F28" s="42" t="str">
        <f t="shared" si="0"/>
        <v/>
      </c>
      <c r="G28" s="41"/>
      <c r="H28" s="43"/>
      <c r="I28" s="43"/>
      <c r="J28" s="43"/>
      <c r="K28" s="40" t="str">
        <f t="shared" si="2"/>
        <v/>
      </c>
      <c r="L28" s="43"/>
      <c r="M28" s="43"/>
      <c r="N28" s="42" t="str">
        <f t="shared" si="1"/>
        <v/>
      </c>
      <c r="O28" s="155"/>
      <c r="P28" s="148"/>
    </row>
    <row r="29" spans="1:22" ht="16.5" customHeight="1" x14ac:dyDescent="0.25">
      <c r="A29" s="65"/>
      <c r="B29" s="150"/>
      <c r="C29" s="66"/>
      <c r="D29" s="66"/>
      <c r="E29" s="41"/>
      <c r="F29" s="42" t="str">
        <f t="shared" si="0"/>
        <v/>
      </c>
      <c r="G29" s="41"/>
      <c r="H29" s="43"/>
      <c r="I29" s="43"/>
      <c r="J29" s="43"/>
      <c r="K29" s="40" t="str">
        <f t="shared" si="2"/>
        <v/>
      </c>
      <c r="L29" s="43"/>
      <c r="M29" s="43"/>
      <c r="N29" s="42" t="str">
        <f t="shared" si="1"/>
        <v/>
      </c>
      <c r="O29" s="155"/>
      <c r="P29" s="148"/>
    </row>
    <row r="30" spans="1:22" ht="16.5" customHeight="1" x14ac:dyDescent="0.25">
      <c r="A30" s="65"/>
      <c r="B30" s="150"/>
      <c r="C30" s="66"/>
      <c r="D30" s="66"/>
      <c r="E30" s="41"/>
      <c r="F30" s="42" t="str">
        <f t="shared" si="0"/>
        <v/>
      </c>
      <c r="G30" s="41"/>
      <c r="H30" s="43"/>
      <c r="I30" s="43"/>
      <c r="J30" s="43"/>
      <c r="K30" s="40" t="str">
        <f t="shared" si="2"/>
        <v/>
      </c>
      <c r="L30" s="43"/>
      <c r="M30" s="43"/>
      <c r="N30" s="42" t="str">
        <f t="shared" si="1"/>
        <v/>
      </c>
      <c r="O30" s="155"/>
      <c r="P30" s="148"/>
    </row>
    <row r="31" spans="1:22" s="1" customFormat="1" ht="16.5" customHeight="1" x14ac:dyDescent="0.25">
      <c r="A31" s="65"/>
      <c r="B31" s="150"/>
      <c r="C31" s="66"/>
      <c r="D31" s="66"/>
      <c r="E31" s="41"/>
      <c r="F31" s="42" t="str">
        <f t="shared" si="0"/>
        <v/>
      </c>
      <c r="G31" s="41"/>
      <c r="H31" s="43"/>
      <c r="I31" s="43"/>
      <c r="J31" s="43"/>
      <c r="K31" s="40" t="str">
        <f t="shared" si="2"/>
        <v/>
      </c>
      <c r="L31" s="43"/>
      <c r="M31" s="43"/>
      <c r="N31" s="42" t="str">
        <f t="shared" si="1"/>
        <v/>
      </c>
      <c r="O31" s="155"/>
      <c r="P31" s="148"/>
    </row>
    <row r="32" spans="1:22" ht="16.5" customHeight="1" x14ac:dyDescent="0.25">
      <c r="A32" s="65"/>
      <c r="B32" s="150"/>
      <c r="C32" s="66"/>
      <c r="D32" s="66"/>
      <c r="E32" s="41"/>
      <c r="F32" s="42" t="str">
        <f t="shared" si="0"/>
        <v/>
      </c>
      <c r="G32" s="41"/>
      <c r="H32" s="43"/>
      <c r="I32" s="43"/>
      <c r="J32" s="43"/>
      <c r="K32" s="40" t="str">
        <f t="shared" si="2"/>
        <v/>
      </c>
      <c r="L32" s="43"/>
      <c r="M32" s="43"/>
      <c r="N32" s="42" t="str">
        <f t="shared" si="1"/>
        <v/>
      </c>
      <c r="O32" s="156"/>
      <c r="P32" s="148"/>
    </row>
    <row r="33" spans="1:16" ht="16.5" customHeight="1" x14ac:dyDescent="0.25">
      <c r="A33" s="40" t="str">
        <f t="shared" ref="A33:E33" si="3">IF(SUM(A21:A32)=0,"",SUM(A21:A32))</f>
        <v/>
      </c>
      <c r="B33" s="40"/>
      <c r="C33" s="40" t="str">
        <f t="shared" si="3"/>
        <v/>
      </c>
      <c r="D33" s="40">
        <f>SUM(D21:D32)</f>
        <v>0</v>
      </c>
      <c r="E33" s="40" t="str">
        <f t="shared" si="3"/>
        <v/>
      </c>
      <c r="F33" s="40" t="str">
        <f>IF(SUM(F21:F32)=0,"",SUM(F21:F32))</f>
        <v/>
      </c>
      <c r="G33" s="40" t="str">
        <f>IF(SUM(G21:G32)=0,"",SUM(G21:G32))</f>
        <v/>
      </c>
      <c r="H33" s="40" t="str">
        <f t="shared" ref="H33:N33" si="4">IF(SUM(H21:H32)=0,"",SUM(H21:H32))</f>
        <v/>
      </c>
      <c r="I33" s="40" t="str">
        <f t="shared" si="4"/>
        <v/>
      </c>
      <c r="J33" s="40" t="str">
        <f t="shared" si="4"/>
        <v/>
      </c>
      <c r="K33" s="40" t="str">
        <f t="shared" si="4"/>
        <v/>
      </c>
      <c r="L33" s="40" t="str">
        <f t="shared" si="4"/>
        <v/>
      </c>
      <c r="M33" s="40" t="str">
        <f t="shared" si="4"/>
        <v/>
      </c>
      <c r="N33" s="42" t="str">
        <f t="shared" si="4"/>
        <v/>
      </c>
      <c r="O33" s="156" t="str">
        <f>IF(SUM(O21:O32)=0,"",SUM(O21:O32))</f>
        <v/>
      </c>
      <c r="P33" s="148"/>
    </row>
    <row r="34" spans="1:16" ht="16.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5"/>
      <c r="O34" s="9"/>
    </row>
    <row r="35" spans="1:16" ht="25.5" customHeight="1" x14ac:dyDescent="0.25">
      <c r="A35" s="227" t="s">
        <v>78</v>
      </c>
      <c r="B35" s="227"/>
      <c r="C35" s="227"/>
      <c r="D35" s="227"/>
      <c r="E35" s="228"/>
      <c r="F35" s="10" t="s">
        <v>24</v>
      </c>
      <c r="H35" s="10" t="s">
        <v>6</v>
      </c>
      <c r="I35" s="10" t="s">
        <v>9</v>
      </c>
      <c r="J35" s="10" t="s">
        <v>7</v>
      </c>
      <c r="K35" s="10" t="s">
        <v>8</v>
      </c>
      <c r="L35" s="23"/>
      <c r="M35" s="23"/>
      <c r="N35" s="23"/>
    </row>
    <row r="36" spans="1:16" ht="16.5" customHeight="1" x14ac:dyDescent="0.25">
      <c r="A36" s="227"/>
      <c r="B36" s="227"/>
      <c r="C36" s="227"/>
      <c r="D36" s="227"/>
      <c r="E36" s="228"/>
      <c r="F36" s="16" t="str">
        <f>F33</f>
        <v/>
      </c>
      <c r="H36" s="29"/>
      <c r="I36" s="29"/>
      <c r="J36" s="30"/>
      <c r="K36" s="31" t="str">
        <f>IF(OR(F36="",F36=0),"",ROUND(F36*(H36*I36+J36)/1000,2))</f>
        <v/>
      </c>
      <c r="L36" s="38"/>
      <c r="M36" s="249" t="s">
        <v>8</v>
      </c>
      <c r="N36" s="250"/>
      <c r="O36" s="147" t="str">
        <f>K36</f>
        <v/>
      </c>
    </row>
    <row r="37" spans="1:16" ht="5.25" customHeight="1" x14ac:dyDescent="0.25">
      <c r="A37" s="3"/>
      <c r="B37" s="3"/>
      <c r="C37" s="3"/>
      <c r="D37" s="3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 ht="15" customHeight="1" x14ac:dyDescent="0.25">
      <c r="A38" s="13"/>
      <c r="B38" s="3"/>
      <c r="C38" s="3"/>
      <c r="D38" s="3"/>
      <c r="E38" s="20"/>
      <c r="F38" s="20"/>
      <c r="G38" s="20"/>
      <c r="H38" s="21"/>
      <c r="I38" s="21"/>
      <c r="J38" s="27" t="s">
        <v>18</v>
      </c>
      <c r="K38" s="31" t="str">
        <f>IF(K33&lt;&gt;"",IF(K36&lt;&gt;0,K33+K36,""),"")</f>
        <v/>
      </c>
      <c r="L38" s="38"/>
      <c r="M38" s="18"/>
      <c r="N38" s="45"/>
    </row>
    <row r="39" spans="1:16" ht="7.5" customHeight="1" x14ac:dyDescent="0.25">
      <c r="A39" s="13"/>
      <c r="B39" s="3"/>
      <c r="C39" s="3"/>
      <c r="D39" s="3"/>
      <c r="E39" s="20"/>
      <c r="F39" s="20"/>
      <c r="G39" s="20"/>
      <c r="H39" s="21"/>
      <c r="I39" s="21"/>
      <c r="J39" s="22"/>
      <c r="K39" s="17"/>
      <c r="L39" s="17"/>
      <c r="M39" s="18"/>
      <c r="N39" s="19"/>
    </row>
    <row r="40" spans="1:16" ht="25.5" customHeight="1" x14ac:dyDescent="0.25">
      <c r="A40" s="229" t="s">
        <v>25</v>
      </c>
      <c r="B40" s="229"/>
      <c r="C40" s="229"/>
      <c r="D40" s="229"/>
      <c r="E40" s="230"/>
      <c r="F40" s="26" t="s">
        <v>17</v>
      </c>
      <c r="G40" s="23"/>
      <c r="H40" s="23"/>
      <c r="J40" s="10" t="s">
        <v>15</v>
      </c>
      <c r="K40" s="10" t="s">
        <v>16</v>
      </c>
      <c r="L40" s="23"/>
      <c r="M40" s="23"/>
      <c r="N40" s="23"/>
    </row>
    <row r="41" spans="1:16" x14ac:dyDescent="0.25">
      <c r="A41" s="229"/>
      <c r="B41" s="229"/>
      <c r="C41" s="229"/>
      <c r="D41" s="229"/>
      <c r="E41" s="230"/>
      <c r="F41" s="16" t="str">
        <f>F33</f>
        <v/>
      </c>
      <c r="G41" s="24"/>
      <c r="H41" s="25"/>
      <c r="J41" s="30"/>
      <c r="K41" s="31" t="str">
        <f>IF(F41&lt;&gt;"",ROUND(F41*J41,2),"")</f>
        <v/>
      </c>
      <c r="L41" s="38"/>
      <c r="M41" s="249" t="s">
        <v>16</v>
      </c>
      <c r="N41" s="250"/>
      <c r="O41" s="147" t="str">
        <f>K41</f>
        <v/>
      </c>
    </row>
    <row r="42" spans="1:16" ht="5.25" customHeight="1" x14ac:dyDescent="0.25">
      <c r="A42" s="3"/>
      <c r="B42" s="3"/>
      <c r="C42" s="3"/>
      <c r="D42" s="3"/>
      <c r="E42"/>
      <c r="F42"/>
      <c r="G42"/>
      <c r="H42"/>
      <c r="L42" s="46"/>
      <c r="M42" s="46"/>
      <c r="N42" s="46"/>
    </row>
    <row r="43" spans="1:16" x14ac:dyDescent="0.25">
      <c r="B43" s="3"/>
      <c r="C43" s="3"/>
      <c r="D43" s="3"/>
      <c r="E43"/>
      <c r="F43"/>
      <c r="G43"/>
      <c r="H43"/>
      <c r="J43" s="136" t="s">
        <v>108</v>
      </c>
      <c r="K43" s="31" t="str">
        <f>IF(K33&lt;&gt;"",IF(K41&lt;&gt;0,K33+K41,""),"")</f>
        <v/>
      </c>
      <c r="L43" s="38"/>
      <c r="M43" s="46"/>
      <c r="N43" s="38"/>
      <c r="O43" s="128"/>
    </row>
    <row r="44" spans="1:16" ht="8.25" customHeight="1" x14ac:dyDescent="0.25">
      <c r="B44" s="3"/>
      <c r="C44" s="3"/>
      <c r="D44" s="3"/>
      <c r="E44"/>
      <c r="F44"/>
      <c r="G44"/>
      <c r="H44"/>
      <c r="J44" s="28"/>
      <c r="K44" s="38"/>
      <c r="L44" s="38"/>
      <c r="M44" s="46"/>
      <c r="N44" s="38"/>
    </row>
    <row r="45" spans="1:16" s="47" customFormat="1" ht="21.75" customHeight="1" x14ac:dyDescent="0.3">
      <c r="A45" s="244" t="s">
        <v>93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3" t="str">
        <f>(IF(ISNUMBER(N33),N33+K36+K41,"0,00"))</f>
        <v>0,00</v>
      </c>
      <c r="O45" s="243"/>
    </row>
    <row r="46" spans="1:16" ht="19.5" customHeight="1" x14ac:dyDescent="0.25">
      <c r="A46" s="245" t="s">
        <v>97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7"/>
      <c r="N46" s="243" t="str">
        <f>(IF(ISNUMBER(O33),O33+O36+O41,"0,00"))</f>
        <v>0,00</v>
      </c>
      <c r="O46" s="243"/>
    </row>
    <row r="47" spans="1:16" ht="15.75" customHeight="1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</row>
    <row r="48" spans="1:16" x14ac:dyDescent="0.25">
      <c r="A48" s="137" t="s">
        <v>109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4" x14ac:dyDescent="0.25">
      <c r="A49" s="115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240"/>
      <c r="M49" s="240"/>
      <c r="N49" s="1"/>
    </row>
    <row r="50" spans="1:14" x14ac:dyDescent="0.25">
      <c r="A50" s="3"/>
    </row>
    <row r="51" spans="1:14" x14ac:dyDescent="0.25">
      <c r="A51" s="3"/>
    </row>
    <row r="52" spans="1:14" x14ac:dyDescent="0.25">
      <c r="A52" s="3"/>
    </row>
    <row r="54" spans="1:14" x14ac:dyDescent="0.25">
      <c r="A54" s="3"/>
    </row>
    <row r="55" spans="1:14" x14ac:dyDescent="0.25">
      <c r="A55" s="3"/>
    </row>
    <row r="56" spans="1:14" x14ac:dyDescent="0.25">
      <c r="A56" s="3"/>
    </row>
  </sheetData>
  <sheetProtection algorithmName="SHA-512" hashValue="sABWvfv/oVudQWJfzSxwDwV7pfpDlFsaAPJKWfwAEWADFknXto4d8Ha/hnu3Mk15OkT5RbrE4UH+Ux94PN05fQ==" saltValue="B0V69ihDrYbI9KcEEptzzA==" spinCount="100000" sheet="1" selectLockedCells="1"/>
  <mergeCells count="34">
    <mergeCell ref="L49:M49"/>
    <mergeCell ref="A40:E41"/>
    <mergeCell ref="M41:N41"/>
    <mergeCell ref="A45:M45"/>
    <mergeCell ref="N45:O45"/>
    <mergeCell ref="A46:M46"/>
    <mergeCell ref="N46:O46"/>
    <mergeCell ref="M19:M20"/>
    <mergeCell ref="N19:N20"/>
    <mergeCell ref="O19:P19"/>
    <mergeCell ref="A35:E36"/>
    <mergeCell ref="M36:N36"/>
    <mergeCell ref="F19:F20"/>
    <mergeCell ref="G19:G20"/>
    <mergeCell ref="H19:J19"/>
    <mergeCell ref="K19:K20"/>
    <mergeCell ref="L19:L20"/>
    <mergeCell ref="E9:F9"/>
    <mergeCell ref="J9:K9"/>
    <mergeCell ref="E5:H5"/>
    <mergeCell ref="I5:J5"/>
    <mergeCell ref="K5:N5"/>
    <mergeCell ref="E11:N11"/>
    <mergeCell ref="A12:C13"/>
    <mergeCell ref="F13:H13"/>
    <mergeCell ref="J13:M13"/>
    <mergeCell ref="O11:P14"/>
    <mergeCell ref="A15:I15"/>
    <mergeCell ref="A16:I16"/>
    <mergeCell ref="A19:A20"/>
    <mergeCell ref="B19:B20"/>
    <mergeCell ref="C19:C20"/>
    <mergeCell ref="D19:D20"/>
    <mergeCell ref="E19:E20"/>
  </mergeCells>
  <conditionalFormatting sqref="N13">
    <cfRule type="cellIs" dxfId="33" priority="2" operator="lessThan">
      <formula>0.8</formula>
    </cfRule>
  </conditionalFormatting>
  <conditionalFormatting sqref="O11:P14">
    <cfRule type="containsText" dxfId="32" priority="1" operator="containsText" text="Die gewährte monatliche Ausbildungsvergütung liegt unter 80 Prozent der vergleichbaren Ausbildungsvergütung nach dem TVAöD-Pflege. Eine Erstattung durch das Land ist ausgeschlossen. ">
      <formula>NOT(ISERROR(SEARCH("Die gewährte monatliche Ausbildungsvergütung liegt unter 80 Prozent der vergleichbaren Ausbildungsvergütung nach dem TVAöD-Pflege. Eine Erstattung durch das Land ist ausgeschlossen. ",O11)))</formula>
    </cfRule>
  </conditionalFormatting>
  <dataValidations count="2">
    <dataValidation type="list" allowBlank="1" showInputMessage="1" showErrorMessage="1" sqref="F7">
      <formula1>$W$8:$W$9</formula1>
    </dataValidation>
    <dataValidation type="list" allowBlank="1" showInputMessage="1" showErrorMessage="1" sqref="K7">
      <formula1>$W$5:$W$6</formula1>
    </dataValidation>
  </dataValidations>
  <pageMargins left="0.7" right="0.7" top="0.78740157499999996" bottom="0.78740157499999996" header="0.3" footer="0.3"/>
  <pageSetup paperSize="9" scale="6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showGridLines="0" topLeftCell="A5" zoomScaleNormal="100" workbookViewId="0">
      <selection activeCell="A17" sqref="A17:J17"/>
    </sheetView>
  </sheetViews>
  <sheetFormatPr baseColWidth="10" defaultColWidth="11.42578125" defaultRowHeight="14.25" x14ac:dyDescent="0.2"/>
  <cols>
    <col min="1" max="1" width="35.5703125" style="61" customWidth="1"/>
    <col min="2" max="11" width="16.7109375" style="61" customWidth="1"/>
    <col min="12" max="16384" width="11.42578125" style="61"/>
  </cols>
  <sheetData>
    <row r="1" spans="1:11" ht="24.75" customHeight="1" x14ac:dyDescent="0.2">
      <c r="A1" s="202" t="s">
        <v>101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</row>
    <row r="2" spans="1:11" ht="9.75" customHeight="1" x14ac:dyDescent="0.2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</row>
    <row r="3" spans="1:11" ht="22.5" customHeight="1" x14ac:dyDescent="0.2">
      <c r="A3" s="70" t="s">
        <v>52</v>
      </c>
      <c r="B3" s="205">
        <f>'Abrechnung Zusammenfassung'!F7</f>
        <v>0</v>
      </c>
      <c r="C3" s="200"/>
      <c r="D3" s="200"/>
      <c r="E3" s="200"/>
      <c r="F3" s="201"/>
    </row>
    <row r="5" spans="1:11" s="63" customFormat="1" x14ac:dyDescent="0.2">
      <c r="A5" s="71" t="s">
        <v>94</v>
      </c>
      <c r="B5" s="120">
        <v>11</v>
      </c>
      <c r="C5" s="120">
        <v>12</v>
      </c>
      <c r="D5" s="120">
        <v>13</v>
      </c>
      <c r="E5" s="120">
        <v>14</v>
      </c>
      <c r="F5" s="120">
        <v>15</v>
      </c>
      <c r="G5" s="120">
        <v>16</v>
      </c>
      <c r="H5" s="120">
        <v>17</v>
      </c>
      <c r="I5" s="120">
        <v>18</v>
      </c>
      <c r="J5" s="120">
        <v>19</v>
      </c>
      <c r="K5" s="120">
        <v>20</v>
      </c>
    </row>
    <row r="6" spans="1:11" ht="39" customHeight="1" x14ac:dyDescent="0.2">
      <c r="A6" s="130" t="s">
        <v>46</v>
      </c>
      <c r="B6" s="78">
        <f>'Auszubildende 11'!$E$5</f>
        <v>0</v>
      </c>
      <c r="C6" s="78">
        <f>'Auszubildende 12'!$E$5</f>
        <v>0</v>
      </c>
      <c r="D6" s="78">
        <f>'Auszubildende 13'!$E$5</f>
        <v>0</v>
      </c>
      <c r="E6" s="78">
        <f>'Auszubildende 14'!$E$5</f>
        <v>0</v>
      </c>
      <c r="F6" s="78">
        <f>'Auszubildende 15'!$E$5</f>
        <v>0</v>
      </c>
      <c r="G6" s="78">
        <f>'Auszubildende 16'!$E$5</f>
        <v>0</v>
      </c>
      <c r="H6" s="78">
        <f>'Auszubildende 17'!$E$5</f>
        <v>0</v>
      </c>
      <c r="I6" s="78">
        <f>'Auszubildende 18'!$E$5</f>
        <v>0</v>
      </c>
      <c r="J6" s="78">
        <f>'Auszubildende 19'!$E$5</f>
        <v>0</v>
      </c>
      <c r="K6" s="78">
        <f>'Auszubildende 20'!$E$5</f>
        <v>0</v>
      </c>
    </row>
    <row r="7" spans="1:11" ht="30" customHeight="1" x14ac:dyDescent="0.2">
      <c r="A7" s="131" t="s">
        <v>47</v>
      </c>
      <c r="B7" s="78">
        <f>'Auszubildende 11'!$E$11</f>
        <v>0</v>
      </c>
      <c r="C7" s="78">
        <f>'Auszubildende 12'!$E$11</f>
        <v>0</v>
      </c>
      <c r="D7" s="78">
        <f>'Auszubildende 13'!$E$11</f>
        <v>0</v>
      </c>
      <c r="E7" s="78">
        <f>'Auszubildende 14'!$E$11</f>
        <v>0</v>
      </c>
      <c r="F7" s="78">
        <f>'Auszubildende 15'!$E$11</f>
        <v>0</v>
      </c>
      <c r="G7" s="78">
        <f>'Auszubildende 16'!$E$11</f>
        <v>0</v>
      </c>
      <c r="H7" s="78">
        <f>'Auszubildende 17'!$E$11</f>
        <v>0</v>
      </c>
      <c r="I7" s="78">
        <f>'Auszubildende 18'!$E$11</f>
        <v>0</v>
      </c>
      <c r="J7" s="78">
        <f>'Auszubildende 19'!$E$11</f>
        <v>0</v>
      </c>
      <c r="K7" s="78">
        <f>'Auszubildende 20'!$E$11</f>
        <v>0</v>
      </c>
    </row>
    <row r="8" spans="1:11" ht="30" customHeight="1" x14ac:dyDescent="0.2">
      <c r="A8" s="130" t="s">
        <v>99</v>
      </c>
      <c r="B8" s="79" t="str">
        <f>CONCATENATE('Auszubildende 11'!$H$7,("/"),'Auszubildende 11'!$M$7)</f>
        <v>/</v>
      </c>
      <c r="C8" s="79" t="str">
        <f>CONCATENATE('Auszubildende 12'!$H$7,("/"),'Auszubildende 12'!$M$7)</f>
        <v>/</v>
      </c>
      <c r="D8" s="79" t="str">
        <f>CONCATENATE('Auszubildende 13'!$H$7,("/"),'Auszubildende 13'!$M$7)</f>
        <v>/</v>
      </c>
      <c r="E8" s="79" t="str">
        <f>CONCATENATE('Auszubildende 14'!$H$7,("/"),'Auszubildende 14'!$M$7)</f>
        <v>/</v>
      </c>
      <c r="F8" s="79" t="str">
        <f>CONCATENATE('Auszubildende 15'!$H$7,("/"),'Auszubildende 15'!$M$7)</f>
        <v>/</v>
      </c>
      <c r="G8" s="79" t="str">
        <f>CONCATENATE('Auszubildende 16'!$H$7,("/"),'Auszubildende 16'!$M$7)</f>
        <v>/</v>
      </c>
      <c r="H8" s="79" t="str">
        <f>CONCATENATE('Auszubildende 17'!$H$7,("/"),'Auszubildende 17'!$M$7)</f>
        <v>/</v>
      </c>
      <c r="I8" s="79" t="str">
        <f>CONCATENATE('Auszubildende 18'!$H$7,("/"),'Auszubildende 18'!$M$7)</f>
        <v>/</v>
      </c>
      <c r="J8" s="79" t="str">
        <f>CONCATENATE('Auszubildende 19'!$H$7,("/"),'Auszubildende 19'!$M$7)</f>
        <v>/</v>
      </c>
      <c r="K8" s="79" t="str">
        <f>CONCATENATE('Auszubildende 20'!$H$7,("/"),'Auszubildende 20'!$M$7)</f>
        <v>/</v>
      </c>
    </row>
    <row r="9" spans="1:11" ht="30" customHeight="1" x14ac:dyDescent="0.2">
      <c r="A9" s="130" t="s">
        <v>98</v>
      </c>
      <c r="B9" s="78" t="str">
        <f>IF('Auszubildende 11'!$G$9="x","1.",IF('Auszubildende 11'!$L$9="x","2.",""))</f>
        <v/>
      </c>
      <c r="C9" s="78" t="str">
        <f>IF('Auszubildende 12'!$G$9="x","1.",IF('Auszubildende 12'!$L$9="x","2.",""))</f>
        <v/>
      </c>
      <c r="D9" s="78" t="str">
        <f>IF('Auszubildende 13'!$G$9="x","1.",IF('Auszubildende 13'!$L$9="x","2.",""))</f>
        <v/>
      </c>
      <c r="E9" s="78" t="str">
        <f>IF('Auszubildende 14'!$G$9="x","1.",IF('Auszubildende 14'!$L$9="x","2.",""))</f>
        <v/>
      </c>
      <c r="F9" s="78" t="str">
        <f>IF('Auszubildende 15'!$G$9="x","1.",IF('Auszubildende 15'!$L$9="x","2.",""))</f>
        <v/>
      </c>
      <c r="G9" s="78" t="str">
        <f>IF('Auszubildende 16'!$G$9="x","1.",IF('Auszubildende 16'!$L$9="x","2.",""))</f>
        <v/>
      </c>
      <c r="H9" s="78" t="str">
        <f>IF('Auszubildende 17'!$G$9="x","1.",IF('Auszubildende 17'!$L$9="x","2.",""))</f>
        <v/>
      </c>
      <c r="I9" s="78" t="str">
        <f>IF('Auszubildende 18'!$G$9="x","1.",IF('Auszubildende 18'!$L$9="x","2.",""))</f>
        <v/>
      </c>
      <c r="J9" s="78" t="str">
        <f>IF('Auszubildende 19'!$G$9="x","1.",IF('Auszubildende 19'!$L$9="x","2.",""))</f>
        <v/>
      </c>
      <c r="K9" s="78" t="str">
        <f>IF('Auszubildende 20'!$G$9="x","1.",IF('Auszubildende 20'!$L$9="x","2.",""))</f>
        <v/>
      </c>
    </row>
    <row r="10" spans="1:11" ht="58.5" customHeight="1" x14ac:dyDescent="0.2">
      <c r="A10" s="132" t="s">
        <v>74</v>
      </c>
      <c r="B10" s="103" t="str">
        <f>'Auszubildende 11'!$N$13</f>
        <v>0,00%</v>
      </c>
      <c r="C10" s="103" t="str">
        <f>'Auszubildende 12'!$N$13</f>
        <v>0,00%</v>
      </c>
      <c r="D10" s="103" t="str">
        <f>'Auszubildende 13'!$N$13</f>
        <v>0,00%</v>
      </c>
      <c r="E10" s="103" t="str">
        <f>'Auszubildende 14'!$N$13</f>
        <v>0,00%</v>
      </c>
      <c r="F10" s="103" t="str">
        <f>'Auszubildende 15'!$N$13</f>
        <v>0,00%</v>
      </c>
      <c r="G10" s="103" t="str">
        <f>'Auszubildende 16'!$N$13</f>
        <v>0,00%</v>
      </c>
      <c r="H10" s="103" t="str">
        <f>'Auszubildende 17'!$N$13</f>
        <v>0,00%</v>
      </c>
      <c r="I10" s="103" t="str">
        <f>'Auszubildende 18'!$N$13</f>
        <v>0,00%</v>
      </c>
      <c r="J10" s="103" t="str">
        <f>'Auszubildende 19'!$N$13</f>
        <v>0,00%</v>
      </c>
      <c r="K10" s="103" t="str">
        <f>'Auszubildende 20'!$N$13</f>
        <v>0,00%</v>
      </c>
    </row>
    <row r="11" spans="1:11" ht="145.5" customHeight="1" x14ac:dyDescent="0.2">
      <c r="A11" s="132" t="s">
        <v>51</v>
      </c>
      <c r="B11" s="127"/>
      <c r="C11" s="75"/>
      <c r="D11" s="75"/>
      <c r="E11" s="75"/>
      <c r="F11" s="75"/>
      <c r="G11" s="75"/>
      <c r="H11" s="75"/>
      <c r="I11" s="75"/>
      <c r="J11" s="75"/>
      <c r="K11" s="75"/>
    </row>
    <row r="12" spans="1:11" ht="60" customHeight="1" x14ac:dyDescent="0.2">
      <c r="A12" s="130" t="s">
        <v>80</v>
      </c>
      <c r="B12" s="81" t="str">
        <f>'Auszubildende 11'!$N$45</f>
        <v>0,00</v>
      </c>
      <c r="C12" s="81" t="str">
        <f>'Auszubildende 12'!$N$45</f>
        <v>0,00</v>
      </c>
      <c r="D12" s="81" t="str">
        <f>'Auszubildende 13'!$N$45</f>
        <v>0,00</v>
      </c>
      <c r="E12" s="81" t="str">
        <f>'Auszubildende 14'!$N$45</f>
        <v>0,00</v>
      </c>
      <c r="F12" s="81" t="str">
        <f>'Auszubildende 15'!$N$45</f>
        <v>0,00</v>
      </c>
      <c r="G12" s="81" t="str">
        <f>'Auszubildende 16'!$N$45</f>
        <v>0,00</v>
      </c>
      <c r="H12" s="81" t="str">
        <f>'Auszubildende 17'!$N$45</f>
        <v>0,00</v>
      </c>
      <c r="I12" s="81" t="str">
        <f>'Auszubildende 18'!$N$45</f>
        <v>0,00</v>
      </c>
      <c r="J12" s="81" t="str">
        <f>'Auszubildende 19'!$N$45</f>
        <v>0,00</v>
      </c>
      <c r="K12" s="81" t="str">
        <f>'Auszubildende 20'!$N$45</f>
        <v>0,00</v>
      </c>
    </row>
    <row r="13" spans="1:11" ht="46.5" customHeight="1" x14ac:dyDescent="0.2">
      <c r="A13" s="130" t="s">
        <v>118</v>
      </c>
      <c r="B13" s="81" t="str">
        <f>'Auszubildende 11'!$N$46</f>
        <v>0,00</v>
      </c>
      <c r="C13" s="81" t="str">
        <f>'Auszubildende 12'!$N$46</f>
        <v>0,00</v>
      </c>
      <c r="D13" s="81" t="str">
        <f>'Auszubildende 13'!$N$46</f>
        <v>0,00</v>
      </c>
      <c r="E13" s="81" t="str">
        <f>'Auszubildende 14'!$N$46</f>
        <v>0,00</v>
      </c>
      <c r="F13" s="81" t="str">
        <f>'Auszubildende 15'!$N$46</f>
        <v>0,00</v>
      </c>
      <c r="G13" s="81" t="str">
        <f>'Auszubildende 16'!$N$46</f>
        <v>0,00</v>
      </c>
      <c r="H13" s="81" t="str">
        <f>'Auszubildende 17'!$N$46</f>
        <v>0,00</v>
      </c>
      <c r="I13" s="81" t="str">
        <f>'Auszubildende 18'!$N$46</f>
        <v>0,00</v>
      </c>
      <c r="J13" s="81" t="str">
        <f>'Auszubildende 19'!$N$46</f>
        <v>0,00</v>
      </c>
      <c r="K13" s="81" t="str">
        <f>'Auszubildende 20'!$N$46</f>
        <v>0,00</v>
      </c>
    </row>
    <row r="14" spans="1:11" x14ac:dyDescent="0.2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</row>
    <row r="15" spans="1:11" s="64" customFormat="1" ht="16.5" customHeight="1" x14ac:dyDescent="0.25">
      <c r="A15" s="198" t="s">
        <v>92</v>
      </c>
      <c r="B15" s="198"/>
      <c r="C15" s="198"/>
      <c r="D15" s="198"/>
      <c r="E15" s="198"/>
      <c r="F15" s="198"/>
      <c r="G15" s="198"/>
      <c r="H15" s="198"/>
      <c r="I15" s="198"/>
      <c r="J15" s="198"/>
      <c r="K15" s="77" t="str">
        <f>IF(ISNUMBER(B12),(B12+C12+D12+E12+F12+G12+H12+J12+K12+I12),"0,00")</f>
        <v>0,00</v>
      </c>
    </row>
    <row r="17" spans="1:11" ht="15" x14ac:dyDescent="0.25">
      <c r="A17" s="203" t="s">
        <v>123</v>
      </c>
      <c r="B17" s="204"/>
      <c r="C17" s="204"/>
      <c r="D17" s="204"/>
      <c r="E17" s="204"/>
      <c r="F17" s="204"/>
      <c r="G17" s="204"/>
      <c r="H17" s="204"/>
      <c r="I17" s="204"/>
      <c r="J17" s="204"/>
      <c r="K17" s="77" t="str">
        <f>IF(ISNUMBER(B13),(B13+C13+D13+E13+F13+G13+H13+J13+K13+I13),"")</f>
        <v/>
      </c>
    </row>
  </sheetData>
  <sheetProtection algorithmName="SHA-512" hashValue="tHFRcHWRj4Lao9zoaAGUEeuE7ltc4cicb3OaxTIFrbHlSslfB24nvI3UKbsIubwmaT+YJD3LB9zVDzdk1Hq0Kw==" saltValue="92x9oZNirYSgess4xADc8w==" spinCount="100000" sheet="1" objects="1" scenarios="1"/>
  <mergeCells count="4">
    <mergeCell ref="A17:J17"/>
    <mergeCell ref="A1:K2"/>
    <mergeCell ref="B3:F3"/>
    <mergeCell ref="A15:J15"/>
  </mergeCells>
  <pageMargins left="0.7" right="0.7" top="0.78740157499999996" bottom="0.78740157499999996" header="0.3" footer="0.3"/>
  <pageSetup paperSize="9" scale="64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showGridLines="0" topLeftCell="A3" workbookViewId="0">
      <selection activeCell="K15" sqref="K15"/>
    </sheetView>
  </sheetViews>
  <sheetFormatPr baseColWidth="10" defaultColWidth="11.42578125" defaultRowHeight="15" x14ac:dyDescent="0.25"/>
  <cols>
    <col min="1" max="1" width="9.28515625" style="2" customWidth="1"/>
    <col min="2" max="2" width="7.85546875" style="2" customWidth="1"/>
    <col min="3" max="3" width="10.42578125" style="2" customWidth="1"/>
    <col min="4" max="4" width="12.140625" style="2" customWidth="1"/>
    <col min="5" max="5" width="6.85546875" style="2" customWidth="1"/>
    <col min="6" max="6" width="10.5703125" style="2" customWidth="1"/>
    <col min="7" max="8" width="11.7109375" style="2" customWidth="1"/>
    <col min="9" max="9" width="10.5703125" style="2" customWidth="1"/>
    <col min="10" max="10" width="10.42578125" style="2" customWidth="1"/>
    <col min="11" max="11" width="10.85546875" style="2" customWidth="1"/>
    <col min="12" max="13" width="11.7109375" style="2" customWidth="1"/>
    <col min="14" max="14" width="11" style="2" customWidth="1"/>
    <col min="15" max="15" width="13.5703125" style="2" customWidth="1"/>
    <col min="16" max="16" width="21" style="2" customWidth="1"/>
    <col min="17" max="17" width="0" style="2" hidden="1" customWidth="1"/>
    <col min="18" max="23" width="11.42578125" style="2" hidden="1" customWidth="1"/>
    <col min="24" max="16384" width="11.42578125" style="2"/>
  </cols>
  <sheetData>
    <row r="1" spans="1:23" ht="15.75" x14ac:dyDescent="0.25">
      <c r="A1" s="116" t="s">
        <v>100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23" ht="18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3" ht="15.75" customHeight="1" x14ac:dyDescent="0.25">
      <c r="A3" s="6" t="s">
        <v>26</v>
      </c>
      <c r="B3" s="13"/>
      <c r="C3" s="13"/>
      <c r="D3" s="13"/>
      <c r="E3" s="170">
        <f>'Abrechnung Zusammenfassung'!F7</f>
        <v>0</v>
      </c>
      <c r="F3" s="168"/>
      <c r="G3" s="168"/>
      <c r="H3" s="168"/>
      <c r="I3" s="168"/>
      <c r="J3" s="168"/>
      <c r="K3" s="168"/>
      <c r="L3" s="168"/>
      <c r="M3" s="168"/>
      <c r="N3" s="169"/>
    </row>
    <row r="4" spans="1:23" s="36" customFormat="1" ht="8.25" customHeight="1" x14ac:dyDescent="0.25">
      <c r="A4" s="32"/>
      <c r="B4" s="33"/>
      <c r="C4" s="33"/>
      <c r="D4" s="33"/>
      <c r="E4" s="34"/>
      <c r="F4" s="34"/>
      <c r="G4" s="34"/>
      <c r="H4" s="34"/>
      <c r="I4" s="34"/>
      <c r="J4" s="34"/>
      <c r="K4" s="35"/>
      <c r="L4" s="35"/>
      <c r="M4" s="35"/>
      <c r="N4" s="35"/>
    </row>
    <row r="5" spans="1:23" ht="15.75" customHeight="1" x14ac:dyDescent="0.25">
      <c r="A5" s="6" t="s">
        <v>54</v>
      </c>
      <c r="B5" s="13"/>
      <c r="C5" s="13"/>
      <c r="D5" s="13"/>
      <c r="E5" s="231"/>
      <c r="F5" s="231"/>
      <c r="G5" s="231"/>
      <c r="H5" s="231"/>
      <c r="I5" s="232" t="s">
        <v>53</v>
      </c>
      <c r="J5" s="233"/>
      <c r="K5" s="226"/>
      <c r="L5" s="226"/>
      <c r="M5" s="226"/>
      <c r="N5" s="226"/>
      <c r="W5" s="2" t="s">
        <v>3</v>
      </c>
    </row>
    <row r="6" spans="1:23" ht="7.5" customHeight="1" x14ac:dyDescent="0.25">
      <c r="A6" s="7"/>
      <c r="B6" s="8"/>
      <c r="C6" s="13"/>
      <c r="D6" s="13"/>
      <c r="E6" s="14"/>
      <c r="F6" s="14"/>
      <c r="G6" s="14"/>
      <c r="H6" s="14"/>
      <c r="I6" s="12"/>
      <c r="J6" s="12"/>
      <c r="K6" s="12"/>
      <c r="L6" s="12"/>
      <c r="M6" s="12"/>
      <c r="N6" s="12"/>
      <c r="W6" s="2" t="s">
        <v>4</v>
      </c>
    </row>
    <row r="7" spans="1:23" ht="15.75" customHeight="1" x14ac:dyDescent="0.25">
      <c r="A7" s="7" t="s">
        <v>20</v>
      </c>
      <c r="B7" s="8"/>
      <c r="E7" s="117" t="s">
        <v>116</v>
      </c>
      <c r="F7" s="67"/>
      <c r="G7" s="2" t="s">
        <v>115</v>
      </c>
      <c r="H7" s="68"/>
      <c r="J7" s="145" t="s">
        <v>117</v>
      </c>
      <c r="K7" s="67"/>
      <c r="L7" s="2" t="s">
        <v>115</v>
      </c>
      <c r="M7" s="68"/>
    </row>
    <row r="8" spans="1:23" ht="7.5" customHeight="1" x14ac:dyDescent="0.25">
      <c r="A8" s="7"/>
      <c r="B8" s="8"/>
      <c r="E8" s="4"/>
      <c r="F8" s="39"/>
      <c r="G8" s="39"/>
      <c r="H8" s="4"/>
      <c r="I8" s="4"/>
      <c r="J8" s="12"/>
      <c r="K8" s="12"/>
      <c r="L8" s="12"/>
      <c r="M8" s="12"/>
      <c r="N8" s="12"/>
      <c r="W8" s="2" t="s">
        <v>4</v>
      </c>
    </row>
    <row r="9" spans="1:23" ht="16.5" customHeight="1" x14ac:dyDescent="0.25">
      <c r="A9" s="7" t="s">
        <v>21</v>
      </c>
      <c r="B9" s="8"/>
      <c r="C9" s="91" t="s">
        <v>68</v>
      </c>
      <c r="E9" s="238" t="s">
        <v>22</v>
      </c>
      <c r="F9" s="239"/>
      <c r="G9" s="67"/>
      <c r="J9" s="236" t="s">
        <v>19</v>
      </c>
      <c r="K9" s="237"/>
      <c r="L9" s="67"/>
      <c r="M9" s="37"/>
      <c r="N9" s="12"/>
      <c r="O9" s="133"/>
      <c r="P9" s="133"/>
      <c r="W9" s="2" t="s">
        <v>5</v>
      </c>
    </row>
    <row r="10" spans="1:23" ht="7.5" customHeight="1" x14ac:dyDescent="0.25">
      <c r="A10" s="7"/>
      <c r="B10" s="8"/>
      <c r="C10" s="13"/>
      <c r="D10" s="13"/>
      <c r="E10" s="4"/>
      <c r="F10" s="4"/>
      <c r="G10" s="4"/>
      <c r="H10" s="12"/>
      <c r="I10" s="12"/>
      <c r="J10" s="12"/>
      <c r="K10" s="12"/>
      <c r="L10" s="12"/>
      <c r="M10" s="12"/>
      <c r="N10" s="12"/>
      <c r="O10" s="133"/>
      <c r="P10" s="133"/>
    </row>
    <row r="11" spans="1:23" ht="15.75" customHeight="1" x14ac:dyDescent="0.25">
      <c r="A11" s="7" t="s">
        <v>73</v>
      </c>
      <c r="B11" s="13"/>
      <c r="C11" s="13"/>
      <c r="D11" s="13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07" t="str">
        <f>IF(N13&lt;80%,V16,IF(AND(N13&gt;80%,N13&lt;89.995%),V17,""))</f>
        <v/>
      </c>
      <c r="P11" s="207"/>
    </row>
    <row r="12" spans="1:23" ht="20.25" customHeight="1" x14ac:dyDescent="0.25">
      <c r="A12" s="234" t="s">
        <v>72</v>
      </c>
      <c r="B12" s="234"/>
      <c r="C12" s="234"/>
      <c r="D12" s="13"/>
      <c r="E12" s="95"/>
      <c r="F12" s="95"/>
      <c r="G12" s="95"/>
      <c r="H12" s="96"/>
      <c r="I12" s="96"/>
      <c r="J12" s="96"/>
      <c r="K12" s="97"/>
      <c r="L12" s="97"/>
      <c r="M12" s="97"/>
      <c r="N12" s="12"/>
      <c r="O12" s="207"/>
      <c r="P12" s="207"/>
      <c r="V12" s="129"/>
    </row>
    <row r="13" spans="1:23" ht="29.25" customHeight="1" x14ac:dyDescent="0.25">
      <c r="A13" s="235"/>
      <c r="B13" s="235"/>
      <c r="C13" s="235"/>
      <c r="D13" s="101"/>
      <c r="E13" s="99"/>
      <c r="F13" s="218" t="s">
        <v>71</v>
      </c>
      <c r="G13" s="218"/>
      <c r="H13" s="218"/>
      <c r="I13" s="100" t="str">
        <f>IF((D13=""),"",(IF($L$9="",1490.69,1552.07)))</f>
        <v/>
      </c>
      <c r="J13" s="219" t="s">
        <v>75</v>
      </c>
      <c r="K13" s="219"/>
      <c r="L13" s="219"/>
      <c r="M13" s="220"/>
      <c r="N13" s="102" t="str">
        <f>IF(ISNUMBER(D13),D13/I13,"0,00%")</f>
        <v>0,00%</v>
      </c>
      <c r="O13" s="207"/>
      <c r="P13" s="207"/>
    </row>
    <row r="14" spans="1:23" ht="10.5" customHeight="1" x14ac:dyDescent="0.25">
      <c r="A14" s="142"/>
      <c r="B14" s="142"/>
      <c r="C14" s="142"/>
      <c r="D14" s="251"/>
      <c r="E14" s="99"/>
      <c r="F14" s="143"/>
      <c r="G14" s="143"/>
      <c r="H14" s="143"/>
      <c r="I14" s="106"/>
      <c r="J14" s="144"/>
      <c r="K14" s="144"/>
      <c r="L14" s="144"/>
      <c r="M14" s="144"/>
      <c r="N14" s="108"/>
      <c r="O14" s="207"/>
      <c r="P14" s="207"/>
    </row>
    <row r="15" spans="1:23" ht="21.75" customHeight="1" x14ac:dyDescent="0.25">
      <c r="A15" s="221" t="s">
        <v>106</v>
      </c>
      <c r="B15" s="221"/>
      <c r="C15" s="221"/>
      <c r="D15" s="221"/>
      <c r="E15" s="221"/>
      <c r="F15" s="221"/>
      <c r="G15" s="221"/>
      <c r="H15" s="221"/>
      <c r="I15" s="222"/>
      <c r="J15" s="111" t="s">
        <v>76</v>
      </c>
      <c r="K15" s="146"/>
      <c r="L15" s="113" t="s">
        <v>77</v>
      </c>
      <c r="M15" s="146"/>
      <c r="O15" s="140"/>
      <c r="P15" s="140"/>
    </row>
    <row r="16" spans="1:23" ht="24.75" customHeight="1" x14ac:dyDescent="0.25">
      <c r="A16" s="223" t="s">
        <v>122</v>
      </c>
      <c r="B16" s="224"/>
      <c r="C16" s="224"/>
      <c r="D16" s="224"/>
      <c r="E16" s="224"/>
      <c r="F16" s="224"/>
      <c r="G16" s="224"/>
      <c r="H16" s="224"/>
      <c r="I16" s="225"/>
      <c r="J16" s="111" t="s">
        <v>76</v>
      </c>
      <c r="K16" s="146"/>
      <c r="L16" s="113" t="s">
        <v>77</v>
      </c>
      <c r="M16" s="146"/>
      <c r="O16" s="126" t="s">
        <v>79</v>
      </c>
      <c r="P16" s="146"/>
      <c r="V16" s="139" t="s">
        <v>104</v>
      </c>
    </row>
    <row r="17" spans="1:22" ht="13.5" customHeight="1" x14ac:dyDescent="0.25">
      <c r="A17" s="123"/>
      <c r="B17" s="110"/>
      <c r="C17" s="110"/>
      <c r="D17" s="110"/>
      <c r="E17" s="110"/>
      <c r="F17" s="110"/>
      <c r="G17" s="110"/>
      <c r="H17" s="110"/>
      <c r="I17" s="110"/>
      <c r="J17" s="124"/>
      <c r="K17" s="144"/>
      <c r="L17" s="108"/>
      <c r="V17" s="134" t="s">
        <v>120</v>
      </c>
    </row>
    <row r="18" spans="1:22" ht="9" customHeight="1" x14ac:dyDescent="0.25">
      <c r="C18" s="115"/>
      <c r="D18" s="121"/>
      <c r="E18" s="122"/>
      <c r="F18" s="122"/>
      <c r="G18" s="122"/>
      <c r="H18" s="121"/>
      <c r="I18" s="121"/>
      <c r="J18" s="121"/>
      <c r="K18" s="122"/>
      <c r="L18" s="144"/>
      <c r="M18" s="144"/>
      <c r="N18" s="108"/>
    </row>
    <row r="19" spans="1:22" ht="27" customHeight="1" x14ac:dyDescent="0.25">
      <c r="A19" s="208" t="s">
        <v>0</v>
      </c>
      <c r="B19" s="208" t="s">
        <v>2</v>
      </c>
      <c r="C19" s="208" t="s">
        <v>81</v>
      </c>
      <c r="D19" s="208" t="s">
        <v>82</v>
      </c>
      <c r="E19" s="209" t="s">
        <v>83</v>
      </c>
      <c r="F19" s="212" t="s">
        <v>102</v>
      </c>
      <c r="G19" s="209" t="s">
        <v>84</v>
      </c>
      <c r="H19" s="215" t="s">
        <v>1</v>
      </c>
      <c r="I19" s="216"/>
      <c r="J19" s="217"/>
      <c r="K19" s="241" t="s">
        <v>23</v>
      </c>
      <c r="L19" s="209" t="s">
        <v>88</v>
      </c>
      <c r="M19" s="209" t="s">
        <v>89</v>
      </c>
      <c r="N19" s="212" t="s">
        <v>90</v>
      </c>
      <c r="O19" s="248" t="s">
        <v>114</v>
      </c>
      <c r="P19" s="248"/>
    </row>
    <row r="20" spans="1:22" ht="60" customHeight="1" x14ac:dyDescent="0.25">
      <c r="A20" s="208" t="s">
        <v>0</v>
      </c>
      <c r="B20" s="208"/>
      <c r="C20" s="208"/>
      <c r="D20" s="208"/>
      <c r="E20" s="210"/>
      <c r="F20" s="213"/>
      <c r="G20" s="210"/>
      <c r="H20" s="44" t="s">
        <v>85</v>
      </c>
      <c r="I20" s="5" t="s">
        <v>86</v>
      </c>
      <c r="J20" s="11" t="s">
        <v>87</v>
      </c>
      <c r="K20" s="242"/>
      <c r="L20" s="211"/>
      <c r="M20" s="211"/>
      <c r="N20" s="214"/>
      <c r="O20" s="104" t="s">
        <v>91</v>
      </c>
      <c r="P20" s="135" t="s">
        <v>107</v>
      </c>
    </row>
    <row r="21" spans="1:22" ht="16.5" customHeight="1" x14ac:dyDescent="0.25">
      <c r="A21" s="65"/>
      <c r="B21" s="150"/>
      <c r="C21" s="66"/>
      <c r="D21" s="66"/>
      <c r="E21" s="41"/>
      <c r="F21" s="42" t="str">
        <f t="shared" ref="F21:F32" si="0">IF(C21="","",C21+D21+E21)</f>
        <v/>
      </c>
      <c r="G21" s="41"/>
      <c r="H21" s="43"/>
      <c r="I21" s="43"/>
      <c r="J21" s="43"/>
      <c r="K21" s="40" t="str">
        <f>IF(F21="","",(F21+H21+I21+J21))</f>
        <v/>
      </c>
      <c r="L21" s="43"/>
      <c r="M21" s="43"/>
      <c r="N21" s="42" t="str">
        <f t="shared" ref="N21:N32" si="1">IF(K21="","",K21-L21-M21)</f>
        <v/>
      </c>
      <c r="O21" s="155"/>
      <c r="P21" s="148"/>
    </row>
    <row r="22" spans="1:22" ht="16.5" customHeight="1" x14ac:dyDescent="0.25">
      <c r="A22" s="65"/>
      <c r="B22" s="150"/>
      <c r="C22" s="66"/>
      <c r="D22" s="66"/>
      <c r="E22" s="41"/>
      <c r="F22" s="42" t="str">
        <f t="shared" si="0"/>
        <v/>
      </c>
      <c r="G22" s="41"/>
      <c r="H22" s="43"/>
      <c r="I22" s="43"/>
      <c r="J22" s="43"/>
      <c r="K22" s="40" t="str">
        <f t="shared" ref="K22:K32" si="2">IF(F22="","",(F22+H22+I22+J22))</f>
        <v/>
      </c>
      <c r="L22" s="43"/>
      <c r="M22" s="43"/>
      <c r="N22" s="42" t="str">
        <f t="shared" si="1"/>
        <v/>
      </c>
      <c r="O22" s="155"/>
      <c r="P22" s="148"/>
      <c r="T22" s="2">
        <f>COUNTA(C21:C25)</f>
        <v>0</v>
      </c>
    </row>
    <row r="23" spans="1:22" ht="16.5" customHeight="1" x14ac:dyDescent="0.25">
      <c r="A23" s="65"/>
      <c r="B23" s="150"/>
      <c r="C23" s="66"/>
      <c r="D23" s="66"/>
      <c r="E23" s="41"/>
      <c r="F23" s="42" t="str">
        <f t="shared" si="0"/>
        <v/>
      </c>
      <c r="G23" s="41"/>
      <c r="H23" s="43"/>
      <c r="I23" s="43"/>
      <c r="J23" s="43"/>
      <c r="K23" s="40" t="str">
        <f t="shared" si="2"/>
        <v/>
      </c>
      <c r="L23" s="43"/>
      <c r="M23" s="43"/>
      <c r="N23" s="42" t="str">
        <f t="shared" si="1"/>
        <v/>
      </c>
      <c r="O23" s="155"/>
      <c r="P23" s="148"/>
    </row>
    <row r="24" spans="1:22" ht="16.5" customHeight="1" x14ac:dyDescent="0.25">
      <c r="A24" s="65"/>
      <c r="B24" s="150"/>
      <c r="C24" s="66"/>
      <c r="D24" s="66"/>
      <c r="E24" s="41"/>
      <c r="F24" s="42" t="str">
        <f t="shared" si="0"/>
        <v/>
      </c>
      <c r="G24" s="41"/>
      <c r="H24" s="43"/>
      <c r="I24" s="43"/>
      <c r="J24" s="43"/>
      <c r="K24" s="40" t="str">
        <f t="shared" si="2"/>
        <v/>
      </c>
      <c r="L24" s="43"/>
      <c r="M24" s="43"/>
      <c r="N24" s="42" t="str">
        <f t="shared" si="1"/>
        <v/>
      </c>
      <c r="O24" s="155"/>
      <c r="P24" s="148"/>
    </row>
    <row r="25" spans="1:22" ht="16.5" customHeight="1" x14ac:dyDescent="0.25">
      <c r="A25" s="65"/>
      <c r="B25" s="150"/>
      <c r="C25" s="66"/>
      <c r="D25" s="66"/>
      <c r="E25" s="41"/>
      <c r="F25" s="42" t="str">
        <f t="shared" si="0"/>
        <v/>
      </c>
      <c r="G25" s="41"/>
      <c r="H25" s="43"/>
      <c r="I25" s="43"/>
      <c r="J25" s="43"/>
      <c r="K25" s="40" t="str">
        <f t="shared" si="2"/>
        <v/>
      </c>
      <c r="L25" s="43"/>
      <c r="M25" s="43"/>
      <c r="N25" s="42" t="str">
        <f t="shared" si="1"/>
        <v/>
      </c>
      <c r="O25" s="155"/>
      <c r="P25" s="148"/>
    </row>
    <row r="26" spans="1:22" ht="16.5" customHeight="1" x14ac:dyDescent="0.25">
      <c r="A26" s="65"/>
      <c r="B26" s="150"/>
      <c r="C26" s="66"/>
      <c r="D26" s="66"/>
      <c r="E26" s="41"/>
      <c r="F26" s="42" t="str">
        <f t="shared" si="0"/>
        <v/>
      </c>
      <c r="G26" s="41"/>
      <c r="H26" s="43"/>
      <c r="I26" s="43"/>
      <c r="J26" s="43"/>
      <c r="K26" s="40" t="str">
        <f t="shared" si="2"/>
        <v/>
      </c>
      <c r="L26" s="43"/>
      <c r="M26" s="43"/>
      <c r="N26" s="42" t="str">
        <f t="shared" si="1"/>
        <v/>
      </c>
      <c r="O26" s="155"/>
      <c r="P26" s="148"/>
    </row>
    <row r="27" spans="1:22" ht="16.5" customHeight="1" x14ac:dyDescent="0.25">
      <c r="A27" s="65"/>
      <c r="B27" s="150"/>
      <c r="C27" s="66"/>
      <c r="D27" s="66"/>
      <c r="E27" s="41"/>
      <c r="F27" s="42" t="str">
        <f t="shared" si="0"/>
        <v/>
      </c>
      <c r="G27" s="41"/>
      <c r="H27" s="43"/>
      <c r="I27" s="43"/>
      <c r="J27" s="43"/>
      <c r="K27" s="40" t="str">
        <f t="shared" si="2"/>
        <v/>
      </c>
      <c r="L27" s="43"/>
      <c r="M27" s="43"/>
      <c r="N27" s="42" t="str">
        <f t="shared" si="1"/>
        <v/>
      </c>
      <c r="O27" s="155"/>
      <c r="P27" s="148"/>
    </row>
    <row r="28" spans="1:22" ht="16.5" customHeight="1" x14ac:dyDescent="0.25">
      <c r="A28" s="65"/>
      <c r="B28" s="150"/>
      <c r="C28" s="66"/>
      <c r="D28" s="66"/>
      <c r="E28" s="41"/>
      <c r="F28" s="42" t="str">
        <f t="shared" si="0"/>
        <v/>
      </c>
      <c r="G28" s="41"/>
      <c r="H28" s="43"/>
      <c r="I28" s="43"/>
      <c r="J28" s="43"/>
      <c r="K28" s="40" t="str">
        <f t="shared" si="2"/>
        <v/>
      </c>
      <c r="L28" s="43"/>
      <c r="M28" s="43"/>
      <c r="N28" s="42" t="str">
        <f t="shared" si="1"/>
        <v/>
      </c>
      <c r="O28" s="155"/>
      <c r="P28" s="148"/>
    </row>
    <row r="29" spans="1:22" ht="16.5" customHeight="1" x14ac:dyDescent="0.25">
      <c r="A29" s="65"/>
      <c r="B29" s="150"/>
      <c r="C29" s="66"/>
      <c r="D29" s="66"/>
      <c r="E29" s="41"/>
      <c r="F29" s="42" t="str">
        <f t="shared" si="0"/>
        <v/>
      </c>
      <c r="G29" s="41"/>
      <c r="H29" s="43"/>
      <c r="I29" s="43"/>
      <c r="J29" s="43"/>
      <c r="K29" s="40" t="str">
        <f t="shared" si="2"/>
        <v/>
      </c>
      <c r="L29" s="43"/>
      <c r="M29" s="43"/>
      <c r="N29" s="42" t="str">
        <f t="shared" si="1"/>
        <v/>
      </c>
      <c r="O29" s="155"/>
      <c r="P29" s="148"/>
    </row>
    <row r="30" spans="1:22" ht="16.5" customHeight="1" x14ac:dyDescent="0.25">
      <c r="A30" s="65"/>
      <c r="B30" s="150"/>
      <c r="C30" s="66"/>
      <c r="D30" s="66"/>
      <c r="E30" s="41"/>
      <c r="F30" s="42" t="str">
        <f t="shared" si="0"/>
        <v/>
      </c>
      <c r="G30" s="41"/>
      <c r="H30" s="43"/>
      <c r="I30" s="43"/>
      <c r="J30" s="43"/>
      <c r="K30" s="40" t="str">
        <f t="shared" si="2"/>
        <v/>
      </c>
      <c r="L30" s="43"/>
      <c r="M30" s="43"/>
      <c r="N30" s="42" t="str">
        <f t="shared" si="1"/>
        <v/>
      </c>
      <c r="O30" s="155"/>
      <c r="P30" s="148"/>
    </row>
    <row r="31" spans="1:22" s="1" customFormat="1" ht="16.5" customHeight="1" x14ac:dyDescent="0.25">
      <c r="A31" s="65"/>
      <c r="B31" s="150"/>
      <c r="C31" s="66"/>
      <c r="D31" s="66"/>
      <c r="E31" s="41"/>
      <c r="F31" s="42" t="str">
        <f t="shared" si="0"/>
        <v/>
      </c>
      <c r="G31" s="41"/>
      <c r="H31" s="43"/>
      <c r="I31" s="43"/>
      <c r="J31" s="43"/>
      <c r="K31" s="40" t="str">
        <f t="shared" si="2"/>
        <v/>
      </c>
      <c r="L31" s="43"/>
      <c r="M31" s="43"/>
      <c r="N31" s="42" t="str">
        <f t="shared" si="1"/>
        <v/>
      </c>
      <c r="O31" s="155"/>
      <c r="P31" s="148"/>
    </row>
    <row r="32" spans="1:22" ht="16.5" customHeight="1" x14ac:dyDescent="0.25">
      <c r="A32" s="65"/>
      <c r="B32" s="150"/>
      <c r="C32" s="66"/>
      <c r="D32" s="66"/>
      <c r="E32" s="41"/>
      <c r="F32" s="42" t="str">
        <f t="shared" si="0"/>
        <v/>
      </c>
      <c r="G32" s="41"/>
      <c r="H32" s="43"/>
      <c r="I32" s="43"/>
      <c r="J32" s="43"/>
      <c r="K32" s="40" t="str">
        <f t="shared" si="2"/>
        <v/>
      </c>
      <c r="L32" s="43"/>
      <c r="M32" s="43"/>
      <c r="N32" s="42" t="str">
        <f t="shared" si="1"/>
        <v/>
      </c>
      <c r="O32" s="156"/>
      <c r="P32" s="148"/>
    </row>
    <row r="33" spans="1:16" ht="16.5" customHeight="1" x14ac:dyDescent="0.25">
      <c r="A33" s="40" t="str">
        <f t="shared" ref="A33:E33" si="3">IF(SUM(A21:A32)=0,"",SUM(A21:A32))</f>
        <v/>
      </c>
      <c r="B33" s="40"/>
      <c r="C33" s="40" t="str">
        <f t="shared" si="3"/>
        <v/>
      </c>
      <c r="D33" s="40">
        <f>SUM(D21:D32)</f>
        <v>0</v>
      </c>
      <c r="E33" s="40" t="str">
        <f t="shared" si="3"/>
        <v/>
      </c>
      <c r="F33" s="40" t="str">
        <f>IF(SUM(F21:F32)=0,"",SUM(F21:F32))</f>
        <v/>
      </c>
      <c r="G33" s="40" t="str">
        <f>IF(SUM(G21:G32)=0,"",SUM(G21:G32))</f>
        <v/>
      </c>
      <c r="H33" s="40" t="str">
        <f t="shared" ref="H33:N33" si="4">IF(SUM(H21:H32)=0,"",SUM(H21:H32))</f>
        <v/>
      </c>
      <c r="I33" s="40" t="str">
        <f t="shared" si="4"/>
        <v/>
      </c>
      <c r="J33" s="40" t="str">
        <f t="shared" si="4"/>
        <v/>
      </c>
      <c r="K33" s="40" t="str">
        <f t="shared" si="4"/>
        <v/>
      </c>
      <c r="L33" s="40" t="str">
        <f t="shared" si="4"/>
        <v/>
      </c>
      <c r="M33" s="40" t="str">
        <f t="shared" si="4"/>
        <v/>
      </c>
      <c r="N33" s="42" t="str">
        <f t="shared" si="4"/>
        <v/>
      </c>
      <c r="O33" s="156" t="str">
        <f>IF(SUM(O21:O32)=0,"",SUM(O21:O32))</f>
        <v/>
      </c>
      <c r="P33" s="148"/>
    </row>
    <row r="34" spans="1:16" ht="16.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5"/>
      <c r="O34" s="9"/>
    </row>
    <row r="35" spans="1:16" ht="25.5" customHeight="1" x14ac:dyDescent="0.25">
      <c r="A35" s="227" t="s">
        <v>78</v>
      </c>
      <c r="B35" s="227"/>
      <c r="C35" s="227"/>
      <c r="D35" s="227"/>
      <c r="E35" s="228"/>
      <c r="F35" s="10" t="s">
        <v>24</v>
      </c>
      <c r="H35" s="10" t="s">
        <v>6</v>
      </c>
      <c r="I35" s="10" t="s">
        <v>9</v>
      </c>
      <c r="J35" s="10" t="s">
        <v>7</v>
      </c>
      <c r="K35" s="10" t="s">
        <v>8</v>
      </c>
      <c r="L35" s="23"/>
      <c r="M35" s="23"/>
      <c r="N35" s="23"/>
    </row>
    <row r="36" spans="1:16" ht="16.5" customHeight="1" x14ac:dyDescent="0.25">
      <c r="A36" s="227"/>
      <c r="B36" s="227"/>
      <c r="C36" s="227"/>
      <c r="D36" s="227"/>
      <c r="E36" s="228"/>
      <c r="F36" s="16" t="str">
        <f>F33</f>
        <v/>
      </c>
      <c r="H36" s="29"/>
      <c r="I36" s="29"/>
      <c r="J36" s="30"/>
      <c r="K36" s="31" t="str">
        <f>IF(OR(F36="",F36=0),"",ROUND(F36*(H36*I36+J36)/1000,2))</f>
        <v/>
      </c>
      <c r="L36" s="38"/>
      <c r="M36" s="249" t="s">
        <v>8</v>
      </c>
      <c r="N36" s="250"/>
      <c r="O36" s="147" t="str">
        <f>K36</f>
        <v/>
      </c>
    </row>
    <row r="37" spans="1:16" ht="5.25" customHeight="1" x14ac:dyDescent="0.25">
      <c r="A37" s="3"/>
      <c r="B37" s="3"/>
      <c r="C37" s="3"/>
      <c r="D37" s="3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 ht="15" customHeight="1" x14ac:dyDescent="0.25">
      <c r="A38" s="13"/>
      <c r="B38" s="3"/>
      <c r="C38" s="3"/>
      <c r="D38" s="3"/>
      <c r="E38" s="20"/>
      <c r="F38" s="20"/>
      <c r="G38" s="20"/>
      <c r="H38" s="21"/>
      <c r="I38" s="21"/>
      <c r="J38" s="27" t="s">
        <v>18</v>
      </c>
      <c r="K38" s="31" t="str">
        <f>IF(K33&lt;&gt;"",IF(K36&lt;&gt;0,K33+K36,""),"")</f>
        <v/>
      </c>
      <c r="L38" s="38"/>
      <c r="M38" s="18"/>
      <c r="N38" s="45"/>
    </row>
    <row r="39" spans="1:16" ht="7.5" customHeight="1" x14ac:dyDescent="0.25">
      <c r="A39" s="13"/>
      <c r="B39" s="3"/>
      <c r="C39" s="3"/>
      <c r="D39" s="3"/>
      <c r="E39" s="20"/>
      <c r="F39" s="20"/>
      <c r="G39" s="20"/>
      <c r="H39" s="21"/>
      <c r="I39" s="21"/>
      <c r="J39" s="22"/>
      <c r="K39" s="17"/>
      <c r="L39" s="17"/>
      <c r="M39" s="18"/>
      <c r="N39" s="19"/>
    </row>
    <row r="40" spans="1:16" ht="25.5" customHeight="1" x14ac:dyDescent="0.25">
      <c r="A40" s="229" t="s">
        <v>25</v>
      </c>
      <c r="B40" s="229"/>
      <c r="C40" s="229"/>
      <c r="D40" s="229"/>
      <c r="E40" s="230"/>
      <c r="F40" s="26" t="s">
        <v>17</v>
      </c>
      <c r="G40" s="23"/>
      <c r="H40" s="23"/>
      <c r="J40" s="10" t="s">
        <v>15</v>
      </c>
      <c r="K40" s="10" t="s">
        <v>16</v>
      </c>
      <c r="L40" s="23"/>
      <c r="M40" s="23"/>
      <c r="N40" s="23"/>
    </row>
    <row r="41" spans="1:16" x14ac:dyDescent="0.25">
      <c r="A41" s="229"/>
      <c r="B41" s="229"/>
      <c r="C41" s="229"/>
      <c r="D41" s="229"/>
      <c r="E41" s="230"/>
      <c r="F41" s="16" t="str">
        <f>F33</f>
        <v/>
      </c>
      <c r="G41" s="24"/>
      <c r="H41" s="25"/>
      <c r="J41" s="30"/>
      <c r="K41" s="31" t="str">
        <f>IF(F41&lt;&gt;"",ROUND(F41*J41,2),"")</f>
        <v/>
      </c>
      <c r="L41" s="38"/>
      <c r="M41" s="249" t="s">
        <v>16</v>
      </c>
      <c r="N41" s="250"/>
      <c r="O41" s="147" t="str">
        <f>K41</f>
        <v/>
      </c>
    </row>
    <row r="42" spans="1:16" ht="5.25" customHeight="1" x14ac:dyDescent="0.25">
      <c r="A42" s="3"/>
      <c r="B42" s="3"/>
      <c r="C42" s="3"/>
      <c r="D42" s="3"/>
      <c r="E42"/>
      <c r="F42"/>
      <c r="G42"/>
      <c r="H42"/>
      <c r="L42" s="46"/>
      <c r="M42" s="46"/>
      <c r="N42" s="46"/>
    </row>
    <row r="43" spans="1:16" x14ac:dyDescent="0.25">
      <c r="B43" s="3"/>
      <c r="C43" s="3"/>
      <c r="D43" s="3"/>
      <c r="E43"/>
      <c r="F43"/>
      <c r="G43"/>
      <c r="H43"/>
      <c r="J43" s="136" t="s">
        <v>108</v>
      </c>
      <c r="K43" s="31" t="str">
        <f>IF(K33&lt;&gt;"",IF(K41&lt;&gt;0,K33+K41,""),"")</f>
        <v/>
      </c>
      <c r="L43" s="38"/>
      <c r="M43" s="46"/>
      <c r="N43" s="38"/>
      <c r="O43" s="128"/>
    </row>
    <row r="44" spans="1:16" ht="8.25" customHeight="1" x14ac:dyDescent="0.25">
      <c r="B44" s="3"/>
      <c r="C44" s="3"/>
      <c r="D44" s="3"/>
      <c r="E44"/>
      <c r="F44"/>
      <c r="G44"/>
      <c r="H44"/>
      <c r="J44" s="28"/>
      <c r="K44" s="38"/>
      <c r="L44" s="38"/>
      <c r="M44" s="46"/>
      <c r="N44" s="38"/>
    </row>
    <row r="45" spans="1:16" s="47" customFormat="1" ht="21.75" customHeight="1" x14ac:dyDescent="0.3">
      <c r="A45" s="244" t="s">
        <v>93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3" t="str">
        <f>(IF(ISNUMBER(N33),N33+K36+K41,"0,00"))</f>
        <v>0,00</v>
      </c>
      <c r="O45" s="243"/>
    </row>
    <row r="46" spans="1:16" ht="19.5" customHeight="1" x14ac:dyDescent="0.25">
      <c r="A46" s="245" t="s">
        <v>97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7"/>
      <c r="N46" s="243" t="str">
        <f>(IF(ISNUMBER(O33),O33+O36+O41,"0,00"))</f>
        <v>0,00</v>
      </c>
      <c r="O46" s="243"/>
    </row>
    <row r="47" spans="1:16" ht="15.75" customHeight="1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</row>
    <row r="48" spans="1:16" x14ac:dyDescent="0.25">
      <c r="A48" s="137" t="s">
        <v>109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4" x14ac:dyDescent="0.25">
      <c r="A49" s="115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240"/>
      <c r="M49" s="240"/>
      <c r="N49" s="1"/>
    </row>
    <row r="50" spans="1:14" x14ac:dyDescent="0.25">
      <c r="A50" s="3"/>
    </row>
    <row r="51" spans="1:14" x14ac:dyDescent="0.25">
      <c r="A51" s="3"/>
    </row>
    <row r="52" spans="1:14" x14ac:dyDescent="0.25">
      <c r="A52" s="3"/>
    </row>
    <row r="54" spans="1:14" x14ac:dyDescent="0.25">
      <c r="A54" s="3"/>
    </row>
    <row r="55" spans="1:14" x14ac:dyDescent="0.25">
      <c r="A55" s="3"/>
    </row>
    <row r="56" spans="1:14" x14ac:dyDescent="0.25">
      <c r="A56" s="3"/>
    </row>
  </sheetData>
  <sheetProtection algorithmName="SHA-512" hashValue="LE0xcv3p1CT49XVxTKmZV+h8lt4AwGd3Zr1vRYVYcTGOUkmIvQNU63Ea+X5JZej9MzYwe0+iMmm1tDTaC0BCtw==" saltValue="Lr1i1R3C2uw0Q0DH1Riyog==" spinCount="100000" sheet="1" selectLockedCells="1"/>
  <mergeCells count="34">
    <mergeCell ref="L49:M49"/>
    <mergeCell ref="A40:E41"/>
    <mergeCell ref="M41:N41"/>
    <mergeCell ref="A45:M45"/>
    <mergeCell ref="N45:O45"/>
    <mergeCell ref="A46:M46"/>
    <mergeCell ref="N46:O46"/>
    <mergeCell ref="M19:M20"/>
    <mergeCell ref="N19:N20"/>
    <mergeCell ref="O19:P19"/>
    <mergeCell ref="A35:E36"/>
    <mergeCell ref="M36:N36"/>
    <mergeCell ref="F19:F20"/>
    <mergeCell ref="G19:G20"/>
    <mergeCell ref="H19:J19"/>
    <mergeCell ref="K19:K20"/>
    <mergeCell ref="L19:L20"/>
    <mergeCell ref="E9:F9"/>
    <mergeCell ref="J9:K9"/>
    <mergeCell ref="E5:H5"/>
    <mergeCell ref="I5:J5"/>
    <mergeCell ref="K5:N5"/>
    <mergeCell ref="E11:N11"/>
    <mergeCell ref="A12:C13"/>
    <mergeCell ref="F13:H13"/>
    <mergeCell ref="J13:M13"/>
    <mergeCell ref="O11:P14"/>
    <mergeCell ref="A15:I15"/>
    <mergeCell ref="A16:I16"/>
    <mergeCell ref="A19:A20"/>
    <mergeCell ref="B19:B20"/>
    <mergeCell ref="C19:C20"/>
    <mergeCell ref="D19:D20"/>
    <mergeCell ref="E19:E20"/>
  </mergeCells>
  <conditionalFormatting sqref="N13">
    <cfRule type="cellIs" dxfId="31" priority="2" operator="lessThan">
      <formula>0.8</formula>
    </cfRule>
  </conditionalFormatting>
  <conditionalFormatting sqref="O11:P14">
    <cfRule type="containsText" dxfId="30" priority="1" operator="containsText" text="Die gewährte monatliche Ausbildungsvergütung liegt unter 80 Prozent der vergleichbaren Ausbildungsvergütung nach dem TVAöD-Pflege. Eine Erstattung durch das Land ist ausgeschlossen. ">
      <formula>NOT(ISERROR(SEARCH("Die gewährte monatliche Ausbildungsvergütung liegt unter 80 Prozent der vergleichbaren Ausbildungsvergütung nach dem TVAöD-Pflege. Eine Erstattung durch das Land ist ausgeschlossen. ",O11)))</formula>
    </cfRule>
  </conditionalFormatting>
  <dataValidations count="2">
    <dataValidation type="list" allowBlank="1" showInputMessage="1" showErrorMessage="1" sqref="F7">
      <formula1>$W$8:$W$9</formula1>
    </dataValidation>
    <dataValidation type="list" allowBlank="1" showInputMessage="1" showErrorMessage="1" sqref="K7">
      <formula1>$W$5:$W$6</formula1>
    </dataValidation>
  </dataValidations>
  <pageMargins left="0.7" right="0.7" top="0.78740157499999996" bottom="0.78740157499999996" header="0.3" footer="0.3"/>
  <pageSetup paperSize="9" scale="60" orientation="landscape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showGridLines="0" topLeftCell="A3" workbookViewId="0">
      <selection activeCell="K15" sqref="K15"/>
    </sheetView>
  </sheetViews>
  <sheetFormatPr baseColWidth="10" defaultColWidth="11.42578125" defaultRowHeight="15" x14ac:dyDescent="0.25"/>
  <cols>
    <col min="1" max="1" width="9.28515625" style="2" customWidth="1"/>
    <col min="2" max="2" width="7.85546875" style="2" customWidth="1"/>
    <col min="3" max="3" width="10.42578125" style="2" customWidth="1"/>
    <col min="4" max="4" width="12.140625" style="2" customWidth="1"/>
    <col min="5" max="5" width="6.85546875" style="2" customWidth="1"/>
    <col min="6" max="6" width="10.5703125" style="2" customWidth="1"/>
    <col min="7" max="8" width="11.7109375" style="2" customWidth="1"/>
    <col min="9" max="9" width="10.5703125" style="2" customWidth="1"/>
    <col min="10" max="10" width="10.42578125" style="2" customWidth="1"/>
    <col min="11" max="11" width="10.85546875" style="2" customWidth="1"/>
    <col min="12" max="13" width="11.7109375" style="2" customWidth="1"/>
    <col min="14" max="14" width="11" style="2" customWidth="1"/>
    <col min="15" max="15" width="13.5703125" style="2" customWidth="1"/>
    <col min="16" max="16" width="21" style="2" customWidth="1"/>
    <col min="17" max="17" width="0" style="2" hidden="1" customWidth="1"/>
    <col min="18" max="23" width="11.42578125" style="2" hidden="1" customWidth="1"/>
    <col min="24" max="16384" width="11.42578125" style="2"/>
  </cols>
  <sheetData>
    <row r="1" spans="1:23" ht="15.75" x14ac:dyDescent="0.25">
      <c r="A1" s="116" t="s">
        <v>100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23" ht="18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3" ht="15.75" customHeight="1" x14ac:dyDescent="0.25">
      <c r="A3" s="6" t="s">
        <v>26</v>
      </c>
      <c r="B3" s="13"/>
      <c r="C3" s="13"/>
      <c r="D3" s="13"/>
      <c r="E3" s="170">
        <f>'Abrechnung Zusammenfassung'!F7</f>
        <v>0</v>
      </c>
      <c r="F3" s="168"/>
      <c r="G3" s="168"/>
      <c r="H3" s="168"/>
      <c r="I3" s="168"/>
      <c r="J3" s="168"/>
      <c r="K3" s="168"/>
      <c r="L3" s="168"/>
      <c r="M3" s="168"/>
      <c r="N3" s="169"/>
    </row>
    <row r="4" spans="1:23" s="36" customFormat="1" ht="8.25" customHeight="1" x14ac:dyDescent="0.25">
      <c r="A4" s="32"/>
      <c r="B4" s="33"/>
      <c r="C4" s="33"/>
      <c r="D4" s="33"/>
      <c r="E4" s="34"/>
      <c r="F4" s="34"/>
      <c r="G4" s="34"/>
      <c r="H4" s="34"/>
      <c r="I4" s="34"/>
      <c r="J4" s="34"/>
      <c r="K4" s="35"/>
      <c r="L4" s="35"/>
      <c r="M4" s="35"/>
      <c r="N4" s="35"/>
    </row>
    <row r="5" spans="1:23" ht="15.75" customHeight="1" x14ac:dyDescent="0.25">
      <c r="A5" s="6" t="s">
        <v>54</v>
      </c>
      <c r="B5" s="13"/>
      <c r="C5" s="13"/>
      <c r="D5" s="13"/>
      <c r="E5" s="231"/>
      <c r="F5" s="231"/>
      <c r="G5" s="231"/>
      <c r="H5" s="231"/>
      <c r="I5" s="232" t="s">
        <v>53</v>
      </c>
      <c r="J5" s="233"/>
      <c r="K5" s="226"/>
      <c r="L5" s="226"/>
      <c r="M5" s="226"/>
      <c r="N5" s="226"/>
      <c r="W5" s="2" t="s">
        <v>3</v>
      </c>
    </row>
    <row r="6" spans="1:23" ht="7.5" customHeight="1" x14ac:dyDescent="0.25">
      <c r="A6" s="7"/>
      <c r="B6" s="8"/>
      <c r="C6" s="13"/>
      <c r="D6" s="13"/>
      <c r="E6" s="14"/>
      <c r="F6" s="14"/>
      <c r="G6" s="14"/>
      <c r="H6" s="14"/>
      <c r="I6" s="12"/>
      <c r="J6" s="12"/>
      <c r="K6" s="12"/>
      <c r="L6" s="12"/>
      <c r="M6" s="12"/>
      <c r="N6" s="12"/>
      <c r="W6" s="2" t="s">
        <v>4</v>
      </c>
    </row>
    <row r="7" spans="1:23" ht="15.75" customHeight="1" x14ac:dyDescent="0.25">
      <c r="A7" s="7" t="s">
        <v>20</v>
      </c>
      <c r="B7" s="8"/>
      <c r="E7" s="117" t="s">
        <v>116</v>
      </c>
      <c r="F7" s="67"/>
      <c r="G7" s="2" t="s">
        <v>115</v>
      </c>
      <c r="H7" s="68"/>
      <c r="J7" s="145" t="s">
        <v>117</v>
      </c>
      <c r="K7" s="67"/>
      <c r="L7" s="2" t="s">
        <v>115</v>
      </c>
      <c r="M7" s="68"/>
    </row>
    <row r="8" spans="1:23" ht="7.5" customHeight="1" x14ac:dyDescent="0.25">
      <c r="A8" s="7"/>
      <c r="B8" s="8"/>
      <c r="E8" s="4"/>
      <c r="F8" s="39"/>
      <c r="G8" s="39"/>
      <c r="H8" s="4"/>
      <c r="I8" s="4"/>
      <c r="J8" s="12"/>
      <c r="K8" s="12"/>
      <c r="L8" s="12"/>
      <c r="M8" s="12"/>
      <c r="N8" s="12"/>
      <c r="W8" s="2" t="s">
        <v>4</v>
      </c>
    </row>
    <row r="9" spans="1:23" ht="16.5" customHeight="1" x14ac:dyDescent="0.25">
      <c r="A9" s="7" t="s">
        <v>21</v>
      </c>
      <c r="B9" s="8"/>
      <c r="C9" s="91" t="s">
        <v>68</v>
      </c>
      <c r="E9" s="238" t="s">
        <v>22</v>
      </c>
      <c r="F9" s="239"/>
      <c r="G9" s="67"/>
      <c r="J9" s="236" t="s">
        <v>19</v>
      </c>
      <c r="K9" s="237"/>
      <c r="L9" s="67"/>
      <c r="M9" s="37"/>
      <c r="N9" s="12"/>
      <c r="O9" s="133"/>
      <c r="P9" s="133"/>
      <c r="W9" s="2" t="s">
        <v>5</v>
      </c>
    </row>
    <row r="10" spans="1:23" ht="7.5" customHeight="1" x14ac:dyDescent="0.25">
      <c r="A10" s="7"/>
      <c r="B10" s="8"/>
      <c r="C10" s="13"/>
      <c r="D10" s="13"/>
      <c r="E10" s="4"/>
      <c r="F10" s="4"/>
      <c r="G10" s="4"/>
      <c r="H10" s="12"/>
      <c r="I10" s="12"/>
      <c r="J10" s="12"/>
      <c r="K10" s="12"/>
      <c r="L10" s="12"/>
      <c r="M10" s="12"/>
      <c r="N10" s="12"/>
      <c r="O10" s="133"/>
      <c r="P10" s="133"/>
    </row>
    <row r="11" spans="1:23" ht="15.75" customHeight="1" x14ac:dyDescent="0.25">
      <c r="A11" s="7" t="s">
        <v>73</v>
      </c>
      <c r="B11" s="13"/>
      <c r="C11" s="13"/>
      <c r="D11" s="13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07" t="str">
        <f>IF(N13&lt;80%,V16,IF(AND(N13&gt;80%,N13&lt;89.995%),V17,""))</f>
        <v/>
      </c>
      <c r="P11" s="207"/>
    </row>
    <row r="12" spans="1:23" ht="20.25" customHeight="1" x14ac:dyDescent="0.25">
      <c r="A12" s="234" t="s">
        <v>72</v>
      </c>
      <c r="B12" s="234"/>
      <c r="C12" s="234"/>
      <c r="D12" s="13"/>
      <c r="E12" s="95"/>
      <c r="F12" s="95"/>
      <c r="G12" s="95"/>
      <c r="H12" s="96"/>
      <c r="I12" s="96"/>
      <c r="J12" s="96"/>
      <c r="K12" s="97"/>
      <c r="L12" s="97"/>
      <c r="M12" s="97"/>
      <c r="N12" s="12"/>
      <c r="O12" s="207"/>
      <c r="P12" s="207"/>
      <c r="V12" s="129"/>
    </row>
    <row r="13" spans="1:23" ht="29.25" customHeight="1" x14ac:dyDescent="0.25">
      <c r="A13" s="235"/>
      <c r="B13" s="235"/>
      <c r="C13" s="235"/>
      <c r="D13" s="101"/>
      <c r="E13" s="99"/>
      <c r="F13" s="218" t="s">
        <v>71</v>
      </c>
      <c r="G13" s="218"/>
      <c r="H13" s="218"/>
      <c r="I13" s="100" t="str">
        <f>IF((D13=""),"",(IF($L$9="",1490.69,1552.07)))</f>
        <v/>
      </c>
      <c r="J13" s="219" t="s">
        <v>75</v>
      </c>
      <c r="K13" s="219"/>
      <c r="L13" s="219"/>
      <c r="M13" s="220"/>
      <c r="N13" s="102" t="str">
        <f>IF(ISNUMBER(D13),D13/I13,"0,00%")</f>
        <v>0,00%</v>
      </c>
      <c r="O13" s="207"/>
      <c r="P13" s="207"/>
    </row>
    <row r="14" spans="1:23" ht="10.5" customHeight="1" x14ac:dyDescent="0.25">
      <c r="A14" s="142"/>
      <c r="B14" s="142"/>
      <c r="C14" s="142"/>
      <c r="D14" s="251"/>
      <c r="E14" s="99"/>
      <c r="F14" s="143"/>
      <c r="G14" s="143"/>
      <c r="H14" s="143"/>
      <c r="I14" s="106"/>
      <c r="J14" s="144"/>
      <c r="K14" s="144"/>
      <c r="L14" s="144"/>
      <c r="M14" s="144"/>
      <c r="N14" s="108"/>
      <c r="O14" s="207"/>
      <c r="P14" s="207"/>
    </row>
    <row r="15" spans="1:23" ht="21.75" customHeight="1" x14ac:dyDescent="0.25">
      <c r="A15" s="221" t="s">
        <v>106</v>
      </c>
      <c r="B15" s="221"/>
      <c r="C15" s="221"/>
      <c r="D15" s="221"/>
      <c r="E15" s="221"/>
      <c r="F15" s="221"/>
      <c r="G15" s="221"/>
      <c r="H15" s="221"/>
      <c r="I15" s="222"/>
      <c r="J15" s="111" t="s">
        <v>76</v>
      </c>
      <c r="K15" s="146"/>
      <c r="L15" s="113" t="s">
        <v>77</v>
      </c>
      <c r="M15" s="146"/>
      <c r="O15" s="140"/>
      <c r="P15" s="140"/>
    </row>
    <row r="16" spans="1:23" ht="24.75" customHeight="1" x14ac:dyDescent="0.25">
      <c r="A16" s="223" t="s">
        <v>122</v>
      </c>
      <c r="B16" s="224"/>
      <c r="C16" s="224"/>
      <c r="D16" s="224"/>
      <c r="E16" s="224"/>
      <c r="F16" s="224"/>
      <c r="G16" s="224"/>
      <c r="H16" s="224"/>
      <c r="I16" s="225"/>
      <c r="J16" s="111" t="s">
        <v>76</v>
      </c>
      <c r="K16" s="146"/>
      <c r="L16" s="113" t="s">
        <v>77</v>
      </c>
      <c r="M16" s="146"/>
      <c r="O16" s="126" t="s">
        <v>79</v>
      </c>
      <c r="P16" s="146"/>
      <c r="V16" s="139" t="s">
        <v>104</v>
      </c>
    </row>
    <row r="17" spans="1:22" ht="13.5" customHeight="1" x14ac:dyDescent="0.25">
      <c r="A17" s="123"/>
      <c r="B17" s="110"/>
      <c r="C17" s="110"/>
      <c r="D17" s="110"/>
      <c r="E17" s="110"/>
      <c r="F17" s="110"/>
      <c r="G17" s="110"/>
      <c r="H17" s="110"/>
      <c r="I17" s="110"/>
      <c r="J17" s="124"/>
      <c r="K17" s="144"/>
      <c r="L17" s="108"/>
      <c r="V17" s="134" t="s">
        <v>120</v>
      </c>
    </row>
    <row r="18" spans="1:22" ht="9" customHeight="1" x14ac:dyDescent="0.25">
      <c r="C18" s="115"/>
      <c r="D18" s="121"/>
      <c r="E18" s="122"/>
      <c r="F18" s="122"/>
      <c r="G18" s="122"/>
      <c r="H18" s="121"/>
      <c r="I18" s="121"/>
      <c r="J18" s="121"/>
      <c r="K18" s="122"/>
      <c r="L18" s="144"/>
      <c r="M18" s="144"/>
      <c r="N18" s="108"/>
    </row>
    <row r="19" spans="1:22" ht="27" customHeight="1" x14ac:dyDescent="0.25">
      <c r="A19" s="208" t="s">
        <v>0</v>
      </c>
      <c r="B19" s="208" t="s">
        <v>2</v>
      </c>
      <c r="C19" s="208" t="s">
        <v>81</v>
      </c>
      <c r="D19" s="208" t="s">
        <v>82</v>
      </c>
      <c r="E19" s="209" t="s">
        <v>83</v>
      </c>
      <c r="F19" s="212" t="s">
        <v>102</v>
      </c>
      <c r="G19" s="209" t="s">
        <v>84</v>
      </c>
      <c r="H19" s="215" t="s">
        <v>1</v>
      </c>
      <c r="I19" s="216"/>
      <c r="J19" s="217"/>
      <c r="K19" s="241" t="s">
        <v>23</v>
      </c>
      <c r="L19" s="209" t="s">
        <v>88</v>
      </c>
      <c r="M19" s="209" t="s">
        <v>89</v>
      </c>
      <c r="N19" s="212" t="s">
        <v>90</v>
      </c>
      <c r="O19" s="248" t="s">
        <v>114</v>
      </c>
      <c r="P19" s="248"/>
    </row>
    <row r="20" spans="1:22" ht="60" customHeight="1" x14ac:dyDescent="0.25">
      <c r="A20" s="208" t="s">
        <v>0</v>
      </c>
      <c r="B20" s="208"/>
      <c r="C20" s="208"/>
      <c r="D20" s="208"/>
      <c r="E20" s="210"/>
      <c r="F20" s="213"/>
      <c r="G20" s="210"/>
      <c r="H20" s="44" t="s">
        <v>85</v>
      </c>
      <c r="I20" s="5" t="s">
        <v>86</v>
      </c>
      <c r="J20" s="11" t="s">
        <v>87</v>
      </c>
      <c r="K20" s="242"/>
      <c r="L20" s="211"/>
      <c r="M20" s="211"/>
      <c r="N20" s="214"/>
      <c r="O20" s="104" t="s">
        <v>91</v>
      </c>
      <c r="P20" s="135" t="s">
        <v>107</v>
      </c>
    </row>
    <row r="21" spans="1:22" ht="16.5" customHeight="1" x14ac:dyDescent="0.25">
      <c r="A21" s="65"/>
      <c r="B21" s="150"/>
      <c r="C21" s="66"/>
      <c r="D21" s="66"/>
      <c r="E21" s="41"/>
      <c r="F21" s="42" t="str">
        <f t="shared" ref="F21:F32" si="0">IF(C21="","",C21+D21+E21)</f>
        <v/>
      </c>
      <c r="G21" s="41"/>
      <c r="H21" s="43"/>
      <c r="I21" s="43"/>
      <c r="J21" s="43"/>
      <c r="K21" s="40" t="str">
        <f>IF(F21="","",(F21+H21+I21+J21))</f>
        <v/>
      </c>
      <c r="L21" s="43"/>
      <c r="M21" s="43"/>
      <c r="N21" s="42" t="str">
        <f t="shared" ref="N21:N32" si="1">IF(K21="","",K21-L21-M21)</f>
        <v/>
      </c>
      <c r="O21" s="155"/>
      <c r="P21" s="148"/>
    </row>
    <row r="22" spans="1:22" ht="16.5" customHeight="1" x14ac:dyDescent="0.25">
      <c r="A22" s="65"/>
      <c r="B22" s="150"/>
      <c r="C22" s="66"/>
      <c r="D22" s="66"/>
      <c r="E22" s="41"/>
      <c r="F22" s="42" t="str">
        <f t="shared" si="0"/>
        <v/>
      </c>
      <c r="G22" s="41"/>
      <c r="H22" s="43"/>
      <c r="I22" s="43"/>
      <c r="J22" s="43"/>
      <c r="K22" s="40" t="str">
        <f t="shared" ref="K22:K32" si="2">IF(F22="","",(F22+H22+I22+J22))</f>
        <v/>
      </c>
      <c r="L22" s="43"/>
      <c r="M22" s="43"/>
      <c r="N22" s="42" t="str">
        <f t="shared" si="1"/>
        <v/>
      </c>
      <c r="O22" s="155"/>
      <c r="P22" s="148"/>
      <c r="T22" s="2">
        <f>COUNTA(C21:C25)</f>
        <v>0</v>
      </c>
    </row>
    <row r="23" spans="1:22" ht="16.5" customHeight="1" x14ac:dyDescent="0.25">
      <c r="A23" s="65"/>
      <c r="B23" s="150"/>
      <c r="C23" s="66"/>
      <c r="D23" s="66"/>
      <c r="E23" s="41"/>
      <c r="F23" s="42" t="str">
        <f t="shared" si="0"/>
        <v/>
      </c>
      <c r="G23" s="41"/>
      <c r="H23" s="43"/>
      <c r="I23" s="43"/>
      <c r="J23" s="43"/>
      <c r="K23" s="40" t="str">
        <f t="shared" si="2"/>
        <v/>
      </c>
      <c r="L23" s="43"/>
      <c r="M23" s="43"/>
      <c r="N23" s="42" t="str">
        <f t="shared" si="1"/>
        <v/>
      </c>
      <c r="O23" s="155"/>
      <c r="P23" s="148"/>
    </row>
    <row r="24" spans="1:22" ht="16.5" customHeight="1" x14ac:dyDescent="0.25">
      <c r="A24" s="65"/>
      <c r="B24" s="150"/>
      <c r="C24" s="66"/>
      <c r="D24" s="66"/>
      <c r="E24" s="41"/>
      <c r="F24" s="42" t="str">
        <f t="shared" si="0"/>
        <v/>
      </c>
      <c r="G24" s="41"/>
      <c r="H24" s="43"/>
      <c r="I24" s="43"/>
      <c r="J24" s="43"/>
      <c r="K24" s="40" t="str">
        <f t="shared" si="2"/>
        <v/>
      </c>
      <c r="L24" s="43"/>
      <c r="M24" s="43"/>
      <c r="N24" s="42" t="str">
        <f t="shared" si="1"/>
        <v/>
      </c>
      <c r="O24" s="155"/>
      <c r="P24" s="148"/>
    </row>
    <row r="25" spans="1:22" ht="16.5" customHeight="1" x14ac:dyDescent="0.25">
      <c r="A25" s="65"/>
      <c r="B25" s="150"/>
      <c r="C25" s="66"/>
      <c r="D25" s="66"/>
      <c r="E25" s="41"/>
      <c r="F25" s="42" t="str">
        <f t="shared" si="0"/>
        <v/>
      </c>
      <c r="G25" s="41"/>
      <c r="H25" s="43"/>
      <c r="I25" s="43"/>
      <c r="J25" s="43"/>
      <c r="K25" s="40" t="str">
        <f t="shared" si="2"/>
        <v/>
      </c>
      <c r="L25" s="43"/>
      <c r="M25" s="43"/>
      <c r="N25" s="42" t="str">
        <f t="shared" si="1"/>
        <v/>
      </c>
      <c r="O25" s="155"/>
      <c r="P25" s="148"/>
    </row>
    <row r="26" spans="1:22" ht="16.5" customHeight="1" x14ac:dyDescent="0.25">
      <c r="A26" s="65"/>
      <c r="B26" s="150"/>
      <c r="C26" s="66"/>
      <c r="D26" s="66"/>
      <c r="E26" s="41"/>
      <c r="F26" s="42" t="str">
        <f t="shared" si="0"/>
        <v/>
      </c>
      <c r="G26" s="41"/>
      <c r="H26" s="43"/>
      <c r="I26" s="43"/>
      <c r="J26" s="43"/>
      <c r="K26" s="40" t="str">
        <f t="shared" si="2"/>
        <v/>
      </c>
      <c r="L26" s="43"/>
      <c r="M26" s="43"/>
      <c r="N26" s="42" t="str">
        <f t="shared" si="1"/>
        <v/>
      </c>
      <c r="O26" s="155"/>
      <c r="P26" s="148"/>
    </row>
    <row r="27" spans="1:22" ht="16.5" customHeight="1" x14ac:dyDescent="0.25">
      <c r="A27" s="65"/>
      <c r="B27" s="150"/>
      <c r="C27" s="66"/>
      <c r="D27" s="66"/>
      <c r="E27" s="41"/>
      <c r="F27" s="42" t="str">
        <f t="shared" si="0"/>
        <v/>
      </c>
      <c r="G27" s="41"/>
      <c r="H27" s="43"/>
      <c r="I27" s="43"/>
      <c r="J27" s="43"/>
      <c r="K27" s="40" t="str">
        <f t="shared" si="2"/>
        <v/>
      </c>
      <c r="L27" s="43"/>
      <c r="M27" s="43"/>
      <c r="N27" s="42" t="str">
        <f t="shared" si="1"/>
        <v/>
      </c>
      <c r="O27" s="155"/>
      <c r="P27" s="148"/>
    </row>
    <row r="28" spans="1:22" ht="16.5" customHeight="1" x14ac:dyDescent="0.25">
      <c r="A28" s="65"/>
      <c r="B28" s="150"/>
      <c r="C28" s="66"/>
      <c r="D28" s="66"/>
      <c r="E28" s="41"/>
      <c r="F28" s="42" t="str">
        <f t="shared" si="0"/>
        <v/>
      </c>
      <c r="G28" s="41"/>
      <c r="H28" s="43"/>
      <c r="I28" s="43"/>
      <c r="J28" s="43"/>
      <c r="K28" s="40" t="str">
        <f t="shared" si="2"/>
        <v/>
      </c>
      <c r="L28" s="43"/>
      <c r="M28" s="43"/>
      <c r="N28" s="42" t="str">
        <f t="shared" si="1"/>
        <v/>
      </c>
      <c r="O28" s="155"/>
      <c r="P28" s="148"/>
    </row>
    <row r="29" spans="1:22" ht="16.5" customHeight="1" x14ac:dyDescent="0.25">
      <c r="A29" s="65"/>
      <c r="B29" s="150"/>
      <c r="C29" s="66"/>
      <c r="D29" s="66"/>
      <c r="E29" s="41"/>
      <c r="F29" s="42" t="str">
        <f t="shared" si="0"/>
        <v/>
      </c>
      <c r="G29" s="41"/>
      <c r="H29" s="43"/>
      <c r="I29" s="43"/>
      <c r="J29" s="43"/>
      <c r="K29" s="40" t="str">
        <f t="shared" si="2"/>
        <v/>
      </c>
      <c r="L29" s="43"/>
      <c r="M29" s="43"/>
      <c r="N29" s="42" t="str">
        <f t="shared" si="1"/>
        <v/>
      </c>
      <c r="O29" s="155"/>
      <c r="P29" s="148"/>
    </row>
    <row r="30" spans="1:22" ht="16.5" customHeight="1" x14ac:dyDescent="0.25">
      <c r="A30" s="65"/>
      <c r="B30" s="150"/>
      <c r="C30" s="66"/>
      <c r="D30" s="66"/>
      <c r="E30" s="41"/>
      <c r="F30" s="42" t="str">
        <f t="shared" si="0"/>
        <v/>
      </c>
      <c r="G30" s="41"/>
      <c r="H30" s="43"/>
      <c r="I30" s="43"/>
      <c r="J30" s="43"/>
      <c r="K30" s="40" t="str">
        <f t="shared" si="2"/>
        <v/>
      </c>
      <c r="L30" s="43"/>
      <c r="M30" s="43"/>
      <c r="N30" s="42" t="str">
        <f t="shared" si="1"/>
        <v/>
      </c>
      <c r="O30" s="155"/>
      <c r="P30" s="148"/>
    </row>
    <row r="31" spans="1:22" s="1" customFormat="1" ht="16.5" customHeight="1" x14ac:dyDescent="0.25">
      <c r="A31" s="65"/>
      <c r="B31" s="150"/>
      <c r="C31" s="66"/>
      <c r="D31" s="66"/>
      <c r="E31" s="41"/>
      <c r="F31" s="42" t="str">
        <f t="shared" si="0"/>
        <v/>
      </c>
      <c r="G31" s="41"/>
      <c r="H31" s="43"/>
      <c r="I31" s="43"/>
      <c r="J31" s="43"/>
      <c r="K31" s="40" t="str">
        <f t="shared" si="2"/>
        <v/>
      </c>
      <c r="L31" s="43"/>
      <c r="M31" s="43"/>
      <c r="N31" s="42" t="str">
        <f t="shared" si="1"/>
        <v/>
      </c>
      <c r="O31" s="155"/>
      <c r="P31" s="148"/>
    </row>
    <row r="32" spans="1:22" ht="16.5" customHeight="1" x14ac:dyDescent="0.25">
      <c r="A32" s="65"/>
      <c r="B32" s="150"/>
      <c r="C32" s="66"/>
      <c r="D32" s="66"/>
      <c r="E32" s="41"/>
      <c r="F32" s="42" t="str">
        <f t="shared" si="0"/>
        <v/>
      </c>
      <c r="G32" s="41"/>
      <c r="H32" s="43"/>
      <c r="I32" s="43"/>
      <c r="J32" s="43"/>
      <c r="K32" s="40" t="str">
        <f t="shared" si="2"/>
        <v/>
      </c>
      <c r="L32" s="43"/>
      <c r="M32" s="43"/>
      <c r="N32" s="42" t="str">
        <f t="shared" si="1"/>
        <v/>
      </c>
      <c r="O32" s="156"/>
      <c r="P32" s="148"/>
    </row>
    <row r="33" spans="1:16" ht="16.5" customHeight="1" x14ac:dyDescent="0.25">
      <c r="A33" s="40" t="str">
        <f t="shared" ref="A33:E33" si="3">IF(SUM(A21:A32)=0,"",SUM(A21:A32))</f>
        <v/>
      </c>
      <c r="B33" s="40"/>
      <c r="C33" s="40" t="str">
        <f t="shared" si="3"/>
        <v/>
      </c>
      <c r="D33" s="40">
        <f>SUM(D21:D32)</f>
        <v>0</v>
      </c>
      <c r="E33" s="40" t="str">
        <f t="shared" si="3"/>
        <v/>
      </c>
      <c r="F33" s="40" t="str">
        <f>IF(SUM(F21:F32)=0,"",SUM(F21:F32))</f>
        <v/>
      </c>
      <c r="G33" s="40" t="str">
        <f>IF(SUM(G21:G32)=0,"",SUM(G21:G32))</f>
        <v/>
      </c>
      <c r="H33" s="40" t="str">
        <f t="shared" ref="H33:N33" si="4">IF(SUM(H21:H32)=0,"",SUM(H21:H32))</f>
        <v/>
      </c>
      <c r="I33" s="40" t="str">
        <f t="shared" si="4"/>
        <v/>
      </c>
      <c r="J33" s="40" t="str">
        <f t="shared" si="4"/>
        <v/>
      </c>
      <c r="K33" s="40" t="str">
        <f t="shared" si="4"/>
        <v/>
      </c>
      <c r="L33" s="40" t="str">
        <f t="shared" si="4"/>
        <v/>
      </c>
      <c r="M33" s="40" t="str">
        <f t="shared" si="4"/>
        <v/>
      </c>
      <c r="N33" s="42" t="str">
        <f t="shared" si="4"/>
        <v/>
      </c>
      <c r="O33" s="156" t="str">
        <f>IF(SUM(O21:O32)=0,"",SUM(O21:O32))</f>
        <v/>
      </c>
      <c r="P33" s="148"/>
    </row>
    <row r="34" spans="1:16" ht="16.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5"/>
      <c r="O34" s="9"/>
    </row>
    <row r="35" spans="1:16" ht="25.5" customHeight="1" x14ac:dyDescent="0.25">
      <c r="A35" s="227" t="s">
        <v>78</v>
      </c>
      <c r="B35" s="227"/>
      <c r="C35" s="227"/>
      <c r="D35" s="227"/>
      <c r="E35" s="228"/>
      <c r="F35" s="10" t="s">
        <v>24</v>
      </c>
      <c r="H35" s="10" t="s">
        <v>6</v>
      </c>
      <c r="I35" s="10" t="s">
        <v>9</v>
      </c>
      <c r="J35" s="10" t="s">
        <v>7</v>
      </c>
      <c r="K35" s="10" t="s">
        <v>8</v>
      </c>
      <c r="L35" s="23"/>
      <c r="M35" s="23"/>
      <c r="N35" s="23"/>
    </row>
    <row r="36" spans="1:16" ht="16.5" customHeight="1" x14ac:dyDescent="0.25">
      <c r="A36" s="227"/>
      <c r="B36" s="227"/>
      <c r="C36" s="227"/>
      <c r="D36" s="227"/>
      <c r="E36" s="228"/>
      <c r="F36" s="16" t="str">
        <f>F33</f>
        <v/>
      </c>
      <c r="H36" s="29"/>
      <c r="I36" s="29"/>
      <c r="J36" s="30"/>
      <c r="K36" s="31" t="str">
        <f>IF(OR(F36="",F36=0),"",ROUND(F36*(H36*I36+J36)/1000,2))</f>
        <v/>
      </c>
      <c r="L36" s="38"/>
      <c r="M36" s="249" t="s">
        <v>8</v>
      </c>
      <c r="N36" s="250"/>
      <c r="O36" s="147" t="str">
        <f>K36</f>
        <v/>
      </c>
    </row>
    <row r="37" spans="1:16" ht="5.25" customHeight="1" x14ac:dyDescent="0.25">
      <c r="A37" s="3"/>
      <c r="B37" s="3"/>
      <c r="C37" s="3"/>
      <c r="D37" s="3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 ht="15" customHeight="1" x14ac:dyDescent="0.25">
      <c r="A38" s="13"/>
      <c r="B38" s="3"/>
      <c r="C38" s="3"/>
      <c r="D38" s="3"/>
      <c r="E38" s="20"/>
      <c r="F38" s="20"/>
      <c r="G38" s="20"/>
      <c r="H38" s="21"/>
      <c r="I38" s="21"/>
      <c r="J38" s="27" t="s">
        <v>18</v>
      </c>
      <c r="K38" s="31" t="str">
        <f>IF(K33&lt;&gt;"",IF(K36&lt;&gt;0,K33+K36,""),"")</f>
        <v/>
      </c>
      <c r="L38" s="38"/>
      <c r="M38" s="18"/>
      <c r="N38" s="45"/>
    </row>
    <row r="39" spans="1:16" ht="7.5" customHeight="1" x14ac:dyDescent="0.25">
      <c r="A39" s="13"/>
      <c r="B39" s="3"/>
      <c r="C39" s="3"/>
      <c r="D39" s="3"/>
      <c r="E39" s="20"/>
      <c r="F39" s="20"/>
      <c r="G39" s="20"/>
      <c r="H39" s="21"/>
      <c r="I39" s="21"/>
      <c r="J39" s="22"/>
      <c r="K39" s="17"/>
      <c r="L39" s="17"/>
      <c r="M39" s="18"/>
      <c r="N39" s="19"/>
    </row>
    <row r="40" spans="1:16" ht="25.5" customHeight="1" x14ac:dyDescent="0.25">
      <c r="A40" s="229" t="s">
        <v>25</v>
      </c>
      <c r="B40" s="229"/>
      <c r="C40" s="229"/>
      <c r="D40" s="229"/>
      <c r="E40" s="230"/>
      <c r="F40" s="26" t="s">
        <v>17</v>
      </c>
      <c r="G40" s="23"/>
      <c r="H40" s="23"/>
      <c r="J40" s="10" t="s">
        <v>15</v>
      </c>
      <c r="K40" s="10" t="s">
        <v>16</v>
      </c>
      <c r="L40" s="23"/>
      <c r="M40" s="23"/>
      <c r="N40" s="23"/>
    </row>
    <row r="41" spans="1:16" x14ac:dyDescent="0.25">
      <c r="A41" s="229"/>
      <c r="B41" s="229"/>
      <c r="C41" s="229"/>
      <c r="D41" s="229"/>
      <c r="E41" s="230"/>
      <c r="F41" s="16" t="str">
        <f>F33</f>
        <v/>
      </c>
      <c r="G41" s="24"/>
      <c r="H41" s="25"/>
      <c r="J41" s="30"/>
      <c r="K41" s="31" t="str">
        <f>IF(F41&lt;&gt;"",ROUND(F41*J41,2),"")</f>
        <v/>
      </c>
      <c r="L41" s="38"/>
      <c r="M41" s="249" t="s">
        <v>16</v>
      </c>
      <c r="N41" s="250"/>
      <c r="O41" s="147" t="str">
        <f>K41</f>
        <v/>
      </c>
    </row>
    <row r="42" spans="1:16" ht="5.25" customHeight="1" x14ac:dyDescent="0.25">
      <c r="A42" s="3"/>
      <c r="B42" s="3"/>
      <c r="C42" s="3"/>
      <c r="D42" s="3"/>
      <c r="E42"/>
      <c r="F42"/>
      <c r="G42"/>
      <c r="H42"/>
      <c r="L42" s="46"/>
      <c r="M42" s="46"/>
      <c r="N42" s="46"/>
    </row>
    <row r="43" spans="1:16" x14ac:dyDescent="0.25">
      <c r="B43" s="3"/>
      <c r="C43" s="3"/>
      <c r="D43" s="3"/>
      <c r="E43"/>
      <c r="F43"/>
      <c r="G43"/>
      <c r="H43"/>
      <c r="J43" s="136" t="s">
        <v>108</v>
      </c>
      <c r="K43" s="31" t="str">
        <f>IF(K33&lt;&gt;"",IF(K41&lt;&gt;0,K33+K41,""),"")</f>
        <v/>
      </c>
      <c r="L43" s="38"/>
      <c r="M43" s="46"/>
      <c r="N43" s="38"/>
      <c r="O43" s="128"/>
    </row>
    <row r="44" spans="1:16" ht="8.25" customHeight="1" x14ac:dyDescent="0.25">
      <c r="B44" s="3"/>
      <c r="C44" s="3"/>
      <c r="D44" s="3"/>
      <c r="E44"/>
      <c r="F44"/>
      <c r="G44"/>
      <c r="H44"/>
      <c r="J44" s="28"/>
      <c r="K44" s="38"/>
      <c r="L44" s="38"/>
      <c r="M44" s="46"/>
      <c r="N44" s="38"/>
    </row>
    <row r="45" spans="1:16" s="47" customFormat="1" ht="21.75" customHeight="1" x14ac:dyDescent="0.3">
      <c r="A45" s="244" t="s">
        <v>93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3" t="str">
        <f>(IF(ISNUMBER(N33),N33+K36+K41,"0,00"))</f>
        <v>0,00</v>
      </c>
      <c r="O45" s="243"/>
    </row>
    <row r="46" spans="1:16" ht="19.5" customHeight="1" x14ac:dyDescent="0.25">
      <c r="A46" s="245" t="s">
        <v>97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7"/>
      <c r="N46" s="243" t="str">
        <f>(IF(ISNUMBER(O33),O33+O36+O41,"0,00"))</f>
        <v>0,00</v>
      </c>
      <c r="O46" s="243"/>
    </row>
    <row r="47" spans="1:16" ht="15.75" customHeight="1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</row>
    <row r="48" spans="1:16" x14ac:dyDescent="0.25">
      <c r="A48" s="137" t="s">
        <v>109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4" x14ac:dyDescent="0.25">
      <c r="A49" s="115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240"/>
      <c r="M49" s="240"/>
      <c r="N49" s="1"/>
    </row>
    <row r="50" spans="1:14" x14ac:dyDescent="0.25">
      <c r="A50" s="3"/>
    </row>
    <row r="51" spans="1:14" x14ac:dyDescent="0.25">
      <c r="A51" s="3"/>
    </row>
    <row r="52" spans="1:14" x14ac:dyDescent="0.25">
      <c r="A52" s="3"/>
    </row>
    <row r="54" spans="1:14" x14ac:dyDescent="0.25">
      <c r="A54" s="3"/>
    </row>
    <row r="55" spans="1:14" x14ac:dyDescent="0.25">
      <c r="A55" s="3"/>
    </row>
    <row r="56" spans="1:14" x14ac:dyDescent="0.25">
      <c r="A56" s="3"/>
    </row>
  </sheetData>
  <sheetProtection algorithmName="SHA-512" hashValue="i4uuOazFGL/maRN0Qmh5oByRCBbEs3svKs9mwpaXtvml6GFEoo6ltdgLy5px+eaitJ1rYwWPqPrg6zd3Gc6EHg==" saltValue="iqIqBW36jOwPZppBzB8rpA==" spinCount="100000" sheet="1" selectLockedCells="1"/>
  <mergeCells count="34">
    <mergeCell ref="L49:M49"/>
    <mergeCell ref="A40:E41"/>
    <mergeCell ref="M41:N41"/>
    <mergeCell ref="A45:M45"/>
    <mergeCell ref="N45:O45"/>
    <mergeCell ref="A46:M46"/>
    <mergeCell ref="N46:O46"/>
    <mergeCell ref="M19:M20"/>
    <mergeCell ref="N19:N20"/>
    <mergeCell ref="O19:P19"/>
    <mergeCell ref="A35:E36"/>
    <mergeCell ref="M36:N36"/>
    <mergeCell ref="F19:F20"/>
    <mergeCell ref="G19:G20"/>
    <mergeCell ref="H19:J19"/>
    <mergeCell ref="K19:K20"/>
    <mergeCell ref="L19:L20"/>
    <mergeCell ref="E9:F9"/>
    <mergeCell ref="J9:K9"/>
    <mergeCell ref="E5:H5"/>
    <mergeCell ref="I5:J5"/>
    <mergeCell ref="K5:N5"/>
    <mergeCell ref="E11:N11"/>
    <mergeCell ref="A12:C13"/>
    <mergeCell ref="F13:H13"/>
    <mergeCell ref="J13:M13"/>
    <mergeCell ref="O11:P14"/>
    <mergeCell ref="A15:I15"/>
    <mergeCell ref="A16:I16"/>
    <mergeCell ref="A19:A20"/>
    <mergeCell ref="B19:B20"/>
    <mergeCell ref="C19:C20"/>
    <mergeCell ref="D19:D20"/>
    <mergeCell ref="E19:E20"/>
  </mergeCells>
  <conditionalFormatting sqref="N13">
    <cfRule type="cellIs" dxfId="29" priority="2" operator="lessThan">
      <formula>0.8</formula>
    </cfRule>
  </conditionalFormatting>
  <conditionalFormatting sqref="O11:P14">
    <cfRule type="containsText" dxfId="28" priority="1" operator="containsText" text="Die gewährte monatliche Ausbildungsvergütung liegt unter 80 Prozent der vergleichbaren Ausbildungsvergütung nach dem TVAöD-Pflege. Eine Erstattung durch das Land ist ausgeschlossen. ">
      <formula>NOT(ISERROR(SEARCH("Die gewährte monatliche Ausbildungsvergütung liegt unter 80 Prozent der vergleichbaren Ausbildungsvergütung nach dem TVAöD-Pflege. Eine Erstattung durch das Land ist ausgeschlossen. ",O11)))</formula>
    </cfRule>
  </conditionalFormatting>
  <dataValidations count="2">
    <dataValidation type="list" allowBlank="1" showInputMessage="1" showErrorMessage="1" sqref="F7">
      <formula1>$W$8:$W$9</formula1>
    </dataValidation>
    <dataValidation type="list" allowBlank="1" showInputMessage="1" showErrorMessage="1" sqref="K7">
      <formula1>$W$5:$W$6</formula1>
    </dataValidation>
  </dataValidations>
  <pageMargins left="0.7" right="0.7" top="0.78740157499999996" bottom="0.78740157499999996" header="0.3" footer="0.3"/>
  <pageSetup paperSize="9" scale="60" orientation="landscape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showGridLines="0" topLeftCell="A3" workbookViewId="0">
      <selection activeCell="K15" sqref="K15"/>
    </sheetView>
  </sheetViews>
  <sheetFormatPr baseColWidth="10" defaultColWidth="11.42578125" defaultRowHeight="15" x14ac:dyDescent="0.25"/>
  <cols>
    <col min="1" max="1" width="9.28515625" style="2" customWidth="1"/>
    <col min="2" max="2" width="7.85546875" style="2" customWidth="1"/>
    <col min="3" max="3" width="10.42578125" style="2" customWidth="1"/>
    <col min="4" max="4" width="12.140625" style="2" customWidth="1"/>
    <col min="5" max="5" width="6.85546875" style="2" customWidth="1"/>
    <col min="6" max="6" width="10.5703125" style="2" customWidth="1"/>
    <col min="7" max="8" width="11.7109375" style="2" customWidth="1"/>
    <col min="9" max="9" width="10.5703125" style="2" customWidth="1"/>
    <col min="10" max="10" width="10.42578125" style="2" customWidth="1"/>
    <col min="11" max="11" width="10.85546875" style="2" customWidth="1"/>
    <col min="12" max="13" width="11.7109375" style="2" customWidth="1"/>
    <col min="14" max="14" width="11" style="2" customWidth="1"/>
    <col min="15" max="15" width="13.5703125" style="2" customWidth="1"/>
    <col min="16" max="16" width="21" style="2" customWidth="1"/>
    <col min="17" max="17" width="0" style="2" hidden="1" customWidth="1"/>
    <col min="18" max="23" width="11.42578125" style="2" hidden="1" customWidth="1"/>
    <col min="24" max="16384" width="11.42578125" style="2"/>
  </cols>
  <sheetData>
    <row r="1" spans="1:23" ht="15.75" x14ac:dyDescent="0.25">
      <c r="A1" s="116" t="s">
        <v>100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23" ht="18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3" ht="15.75" customHeight="1" x14ac:dyDescent="0.25">
      <c r="A3" s="6" t="s">
        <v>26</v>
      </c>
      <c r="B3" s="13"/>
      <c r="C3" s="13"/>
      <c r="D3" s="13"/>
      <c r="E3" s="170">
        <f>'Abrechnung Zusammenfassung'!F7</f>
        <v>0</v>
      </c>
      <c r="F3" s="168"/>
      <c r="G3" s="168"/>
      <c r="H3" s="168"/>
      <c r="I3" s="168"/>
      <c r="J3" s="168"/>
      <c r="K3" s="168"/>
      <c r="L3" s="168"/>
      <c r="M3" s="168"/>
      <c r="N3" s="169"/>
    </row>
    <row r="4" spans="1:23" s="36" customFormat="1" ht="8.25" customHeight="1" x14ac:dyDescent="0.25">
      <c r="A4" s="32"/>
      <c r="B4" s="33"/>
      <c r="C4" s="33"/>
      <c r="D4" s="33"/>
      <c r="E4" s="34"/>
      <c r="F4" s="34"/>
      <c r="G4" s="34"/>
      <c r="H4" s="34"/>
      <c r="I4" s="34"/>
      <c r="J4" s="34"/>
      <c r="K4" s="35"/>
      <c r="L4" s="35"/>
      <c r="M4" s="35"/>
      <c r="N4" s="35"/>
    </row>
    <row r="5" spans="1:23" ht="15.75" customHeight="1" x14ac:dyDescent="0.25">
      <c r="A5" s="6" t="s">
        <v>54</v>
      </c>
      <c r="B5" s="13"/>
      <c r="C5" s="13"/>
      <c r="D5" s="13"/>
      <c r="E5" s="231"/>
      <c r="F5" s="231"/>
      <c r="G5" s="231"/>
      <c r="H5" s="231"/>
      <c r="I5" s="232" t="s">
        <v>53</v>
      </c>
      <c r="J5" s="233"/>
      <c r="K5" s="226"/>
      <c r="L5" s="226"/>
      <c r="M5" s="226"/>
      <c r="N5" s="226"/>
      <c r="W5" s="2" t="s">
        <v>3</v>
      </c>
    </row>
    <row r="6" spans="1:23" ht="7.5" customHeight="1" x14ac:dyDescent="0.25">
      <c r="A6" s="7"/>
      <c r="B6" s="8"/>
      <c r="C6" s="13"/>
      <c r="D6" s="13"/>
      <c r="E6" s="14"/>
      <c r="F6" s="14"/>
      <c r="G6" s="14"/>
      <c r="H6" s="14"/>
      <c r="I6" s="12"/>
      <c r="J6" s="12"/>
      <c r="K6" s="12"/>
      <c r="L6" s="12"/>
      <c r="M6" s="12"/>
      <c r="N6" s="12"/>
      <c r="W6" s="2" t="s">
        <v>4</v>
      </c>
    </row>
    <row r="7" spans="1:23" ht="15.75" customHeight="1" x14ac:dyDescent="0.25">
      <c r="A7" s="7" t="s">
        <v>20</v>
      </c>
      <c r="B7" s="8"/>
      <c r="E7" s="117" t="s">
        <v>116</v>
      </c>
      <c r="F7" s="67"/>
      <c r="G7" s="2" t="s">
        <v>115</v>
      </c>
      <c r="H7" s="68"/>
      <c r="J7" s="145" t="s">
        <v>117</v>
      </c>
      <c r="K7" s="67"/>
      <c r="L7" s="2" t="s">
        <v>115</v>
      </c>
      <c r="M7" s="68"/>
    </row>
    <row r="8" spans="1:23" ht="7.5" customHeight="1" x14ac:dyDescent="0.25">
      <c r="A8" s="7"/>
      <c r="B8" s="8"/>
      <c r="E8" s="4"/>
      <c r="F8" s="39"/>
      <c r="G8" s="39"/>
      <c r="H8" s="4"/>
      <c r="I8" s="4"/>
      <c r="J8" s="12"/>
      <c r="K8" s="12"/>
      <c r="L8" s="12"/>
      <c r="M8" s="12"/>
      <c r="N8" s="12"/>
      <c r="W8" s="2" t="s">
        <v>4</v>
      </c>
    </row>
    <row r="9" spans="1:23" ht="16.5" customHeight="1" x14ac:dyDescent="0.25">
      <c r="A9" s="7" t="s">
        <v>21</v>
      </c>
      <c r="B9" s="8"/>
      <c r="C9" s="91" t="s">
        <v>68</v>
      </c>
      <c r="E9" s="238" t="s">
        <v>22</v>
      </c>
      <c r="F9" s="239"/>
      <c r="G9" s="67"/>
      <c r="J9" s="236" t="s">
        <v>19</v>
      </c>
      <c r="K9" s="237"/>
      <c r="L9" s="67"/>
      <c r="M9" s="37"/>
      <c r="N9" s="12"/>
      <c r="O9" s="133"/>
      <c r="P9" s="133"/>
      <c r="W9" s="2" t="s">
        <v>5</v>
      </c>
    </row>
    <row r="10" spans="1:23" ht="7.5" customHeight="1" x14ac:dyDescent="0.25">
      <c r="A10" s="7"/>
      <c r="B10" s="8"/>
      <c r="C10" s="13"/>
      <c r="D10" s="13"/>
      <c r="E10" s="4"/>
      <c r="F10" s="4"/>
      <c r="G10" s="4"/>
      <c r="H10" s="12"/>
      <c r="I10" s="12"/>
      <c r="J10" s="12"/>
      <c r="K10" s="12"/>
      <c r="L10" s="12"/>
      <c r="M10" s="12"/>
      <c r="N10" s="12"/>
      <c r="O10" s="133"/>
      <c r="P10" s="133"/>
    </row>
    <row r="11" spans="1:23" ht="15.75" customHeight="1" x14ac:dyDescent="0.25">
      <c r="A11" s="7" t="s">
        <v>73</v>
      </c>
      <c r="B11" s="13"/>
      <c r="C11" s="13"/>
      <c r="D11" s="13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07" t="str">
        <f>IF(N13&lt;80%,V16,IF(AND(N13&gt;80%,N13&lt;89.995%),V17,""))</f>
        <v/>
      </c>
      <c r="P11" s="207"/>
    </row>
    <row r="12" spans="1:23" ht="20.25" customHeight="1" x14ac:dyDescent="0.25">
      <c r="A12" s="234" t="s">
        <v>72</v>
      </c>
      <c r="B12" s="234"/>
      <c r="C12" s="234"/>
      <c r="D12" s="13"/>
      <c r="E12" s="95"/>
      <c r="F12" s="95"/>
      <c r="G12" s="95"/>
      <c r="H12" s="96"/>
      <c r="I12" s="96"/>
      <c r="J12" s="96"/>
      <c r="K12" s="97"/>
      <c r="L12" s="97"/>
      <c r="M12" s="97"/>
      <c r="N12" s="12"/>
      <c r="O12" s="207"/>
      <c r="P12" s="207"/>
      <c r="V12" s="129"/>
    </row>
    <row r="13" spans="1:23" ht="29.25" customHeight="1" x14ac:dyDescent="0.25">
      <c r="A13" s="235"/>
      <c r="B13" s="235"/>
      <c r="C13" s="235"/>
      <c r="D13" s="101"/>
      <c r="E13" s="99"/>
      <c r="F13" s="218" t="s">
        <v>71</v>
      </c>
      <c r="G13" s="218"/>
      <c r="H13" s="218"/>
      <c r="I13" s="100" t="str">
        <f>IF((D13=""),"",(IF($L$9="",1490.69,1552.07)))</f>
        <v/>
      </c>
      <c r="J13" s="219" t="s">
        <v>75</v>
      </c>
      <c r="K13" s="219"/>
      <c r="L13" s="219"/>
      <c r="M13" s="220"/>
      <c r="N13" s="102" t="str">
        <f>IF(ISNUMBER(D13),D13/I13,"0,00%")</f>
        <v>0,00%</v>
      </c>
      <c r="O13" s="207"/>
      <c r="P13" s="207"/>
    </row>
    <row r="14" spans="1:23" ht="10.5" customHeight="1" x14ac:dyDescent="0.25">
      <c r="A14" s="142"/>
      <c r="B14" s="142"/>
      <c r="C14" s="142"/>
      <c r="D14" s="251"/>
      <c r="E14" s="99"/>
      <c r="F14" s="143"/>
      <c r="G14" s="143"/>
      <c r="H14" s="143"/>
      <c r="I14" s="106"/>
      <c r="J14" s="144"/>
      <c r="K14" s="144"/>
      <c r="L14" s="144"/>
      <c r="M14" s="144"/>
      <c r="N14" s="108"/>
      <c r="O14" s="207"/>
      <c r="P14" s="207"/>
    </row>
    <row r="15" spans="1:23" ht="21.75" customHeight="1" x14ac:dyDescent="0.25">
      <c r="A15" s="221" t="s">
        <v>106</v>
      </c>
      <c r="B15" s="221"/>
      <c r="C15" s="221"/>
      <c r="D15" s="221"/>
      <c r="E15" s="221"/>
      <c r="F15" s="221"/>
      <c r="G15" s="221"/>
      <c r="H15" s="221"/>
      <c r="I15" s="222"/>
      <c r="J15" s="111" t="s">
        <v>76</v>
      </c>
      <c r="K15" s="146"/>
      <c r="L15" s="113" t="s">
        <v>77</v>
      </c>
      <c r="M15" s="146"/>
      <c r="O15" s="140"/>
      <c r="P15" s="140"/>
    </row>
    <row r="16" spans="1:23" ht="24.75" customHeight="1" x14ac:dyDescent="0.25">
      <c r="A16" s="223" t="s">
        <v>122</v>
      </c>
      <c r="B16" s="224"/>
      <c r="C16" s="224"/>
      <c r="D16" s="224"/>
      <c r="E16" s="224"/>
      <c r="F16" s="224"/>
      <c r="G16" s="224"/>
      <c r="H16" s="224"/>
      <c r="I16" s="225"/>
      <c r="J16" s="111" t="s">
        <v>76</v>
      </c>
      <c r="K16" s="146"/>
      <c r="L16" s="113" t="s">
        <v>77</v>
      </c>
      <c r="M16" s="146"/>
      <c r="O16" s="126" t="s">
        <v>79</v>
      </c>
      <c r="P16" s="146"/>
      <c r="V16" s="139" t="s">
        <v>104</v>
      </c>
    </row>
    <row r="17" spans="1:22" ht="13.5" customHeight="1" x14ac:dyDescent="0.25">
      <c r="A17" s="123"/>
      <c r="B17" s="110"/>
      <c r="C17" s="110"/>
      <c r="D17" s="110"/>
      <c r="E17" s="110"/>
      <c r="F17" s="110"/>
      <c r="G17" s="110"/>
      <c r="H17" s="110"/>
      <c r="I17" s="110"/>
      <c r="J17" s="124"/>
      <c r="K17" s="144"/>
      <c r="L17" s="108"/>
      <c r="V17" s="134" t="s">
        <v>120</v>
      </c>
    </row>
    <row r="18" spans="1:22" ht="9" customHeight="1" x14ac:dyDescent="0.25">
      <c r="C18" s="115"/>
      <c r="D18" s="121"/>
      <c r="E18" s="122"/>
      <c r="F18" s="122"/>
      <c r="G18" s="122"/>
      <c r="H18" s="121"/>
      <c r="I18" s="121"/>
      <c r="J18" s="121"/>
      <c r="K18" s="122"/>
      <c r="L18" s="144"/>
      <c r="M18" s="144"/>
      <c r="N18" s="108"/>
    </row>
    <row r="19" spans="1:22" ht="27" customHeight="1" x14ac:dyDescent="0.25">
      <c r="A19" s="208" t="s">
        <v>0</v>
      </c>
      <c r="B19" s="208" t="s">
        <v>2</v>
      </c>
      <c r="C19" s="208" t="s">
        <v>81</v>
      </c>
      <c r="D19" s="208" t="s">
        <v>82</v>
      </c>
      <c r="E19" s="209" t="s">
        <v>83</v>
      </c>
      <c r="F19" s="212" t="s">
        <v>102</v>
      </c>
      <c r="G19" s="209" t="s">
        <v>84</v>
      </c>
      <c r="H19" s="215" t="s">
        <v>1</v>
      </c>
      <c r="I19" s="216"/>
      <c r="J19" s="217"/>
      <c r="K19" s="241" t="s">
        <v>23</v>
      </c>
      <c r="L19" s="209" t="s">
        <v>88</v>
      </c>
      <c r="M19" s="209" t="s">
        <v>89</v>
      </c>
      <c r="N19" s="212" t="s">
        <v>90</v>
      </c>
      <c r="O19" s="248" t="s">
        <v>114</v>
      </c>
      <c r="P19" s="248"/>
    </row>
    <row r="20" spans="1:22" ht="60" customHeight="1" x14ac:dyDescent="0.25">
      <c r="A20" s="208" t="s">
        <v>0</v>
      </c>
      <c r="B20" s="208"/>
      <c r="C20" s="208"/>
      <c r="D20" s="208"/>
      <c r="E20" s="210"/>
      <c r="F20" s="213"/>
      <c r="G20" s="210"/>
      <c r="H20" s="44" t="s">
        <v>85</v>
      </c>
      <c r="I20" s="5" t="s">
        <v>86</v>
      </c>
      <c r="J20" s="11" t="s">
        <v>87</v>
      </c>
      <c r="K20" s="242"/>
      <c r="L20" s="211"/>
      <c r="M20" s="211"/>
      <c r="N20" s="214"/>
      <c r="O20" s="104" t="s">
        <v>91</v>
      </c>
      <c r="P20" s="135" t="s">
        <v>107</v>
      </c>
    </row>
    <row r="21" spans="1:22" ht="16.5" customHeight="1" x14ac:dyDescent="0.25">
      <c r="A21" s="65"/>
      <c r="B21" s="150"/>
      <c r="C21" s="66"/>
      <c r="D21" s="66"/>
      <c r="E21" s="41"/>
      <c r="F21" s="42" t="str">
        <f t="shared" ref="F21:F32" si="0">IF(C21="","",C21+D21+E21)</f>
        <v/>
      </c>
      <c r="G21" s="41"/>
      <c r="H21" s="43"/>
      <c r="I21" s="43"/>
      <c r="J21" s="43"/>
      <c r="K21" s="40" t="str">
        <f>IF(F21="","",(F21+H21+I21+J21))</f>
        <v/>
      </c>
      <c r="L21" s="43"/>
      <c r="M21" s="43"/>
      <c r="N21" s="42" t="str">
        <f t="shared" ref="N21:N32" si="1">IF(K21="","",K21-L21-M21)</f>
        <v/>
      </c>
      <c r="O21" s="155"/>
      <c r="P21" s="148"/>
    </row>
    <row r="22" spans="1:22" ht="16.5" customHeight="1" x14ac:dyDescent="0.25">
      <c r="A22" s="65"/>
      <c r="B22" s="150"/>
      <c r="C22" s="66"/>
      <c r="D22" s="66"/>
      <c r="E22" s="41"/>
      <c r="F22" s="42" t="str">
        <f t="shared" si="0"/>
        <v/>
      </c>
      <c r="G22" s="41"/>
      <c r="H22" s="43"/>
      <c r="I22" s="43"/>
      <c r="J22" s="43"/>
      <c r="K22" s="40" t="str">
        <f t="shared" ref="K22:K32" si="2">IF(F22="","",(F22+H22+I22+J22))</f>
        <v/>
      </c>
      <c r="L22" s="43"/>
      <c r="M22" s="43"/>
      <c r="N22" s="42" t="str">
        <f t="shared" si="1"/>
        <v/>
      </c>
      <c r="O22" s="155"/>
      <c r="P22" s="148"/>
      <c r="T22" s="2">
        <f>COUNTA(C21:C25)</f>
        <v>0</v>
      </c>
    </row>
    <row r="23" spans="1:22" ht="16.5" customHeight="1" x14ac:dyDescent="0.25">
      <c r="A23" s="65"/>
      <c r="B23" s="150"/>
      <c r="C23" s="66"/>
      <c r="D23" s="66"/>
      <c r="E23" s="41"/>
      <c r="F23" s="42" t="str">
        <f t="shared" si="0"/>
        <v/>
      </c>
      <c r="G23" s="41"/>
      <c r="H23" s="43"/>
      <c r="I23" s="43"/>
      <c r="J23" s="43"/>
      <c r="K23" s="40" t="str">
        <f t="shared" si="2"/>
        <v/>
      </c>
      <c r="L23" s="43"/>
      <c r="M23" s="43"/>
      <c r="N23" s="42" t="str">
        <f t="shared" si="1"/>
        <v/>
      </c>
      <c r="O23" s="155"/>
      <c r="P23" s="148"/>
    </row>
    <row r="24" spans="1:22" ht="16.5" customHeight="1" x14ac:dyDescent="0.25">
      <c r="A24" s="65"/>
      <c r="B24" s="150"/>
      <c r="C24" s="66"/>
      <c r="D24" s="66"/>
      <c r="E24" s="41"/>
      <c r="F24" s="42" t="str">
        <f t="shared" si="0"/>
        <v/>
      </c>
      <c r="G24" s="41"/>
      <c r="H24" s="43"/>
      <c r="I24" s="43"/>
      <c r="J24" s="43"/>
      <c r="K24" s="40" t="str">
        <f t="shared" si="2"/>
        <v/>
      </c>
      <c r="L24" s="43"/>
      <c r="M24" s="43"/>
      <c r="N24" s="42" t="str">
        <f t="shared" si="1"/>
        <v/>
      </c>
      <c r="O24" s="155"/>
      <c r="P24" s="148"/>
    </row>
    <row r="25" spans="1:22" ht="16.5" customHeight="1" x14ac:dyDescent="0.25">
      <c r="A25" s="65"/>
      <c r="B25" s="150"/>
      <c r="C25" s="66"/>
      <c r="D25" s="66"/>
      <c r="E25" s="41"/>
      <c r="F25" s="42" t="str">
        <f t="shared" si="0"/>
        <v/>
      </c>
      <c r="G25" s="41"/>
      <c r="H25" s="43"/>
      <c r="I25" s="43"/>
      <c r="J25" s="43"/>
      <c r="K25" s="40" t="str">
        <f t="shared" si="2"/>
        <v/>
      </c>
      <c r="L25" s="43"/>
      <c r="M25" s="43"/>
      <c r="N25" s="42" t="str">
        <f t="shared" si="1"/>
        <v/>
      </c>
      <c r="O25" s="155"/>
      <c r="P25" s="148"/>
    </row>
    <row r="26" spans="1:22" ht="16.5" customHeight="1" x14ac:dyDescent="0.25">
      <c r="A26" s="65"/>
      <c r="B26" s="150"/>
      <c r="C26" s="66"/>
      <c r="D26" s="66"/>
      <c r="E26" s="41"/>
      <c r="F26" s="42" t="str">
        <f t="shared" si="0"/>
        <v/>
      </c>
      <c r="G26" s="41"/>
      <c r="H26" s="43"/>
      <c r="I26" s="43"/>
      <c r="J26" s="43"/>
      <c r="K26" s="40" t="str">
        <f t="shared" si="2"/>
        <v/>
      </c>
      <c r="L26" s="43"/>
      <c r="M26" s="43"/>
      <c r="N26" s="42" t="str">
        <f t="shared" si="1"/>
        <v/>
      </c>
      <c r="O26" s="155"/>
      <c r="P26" s="148"/>
    </row>
    <row r="27" spans="1:22" ht="16.5" customHeight="1" x14ac:dyDescent="0.25">
      <c r="A27" s="65"/>
      <c r="B27" s="150"/>
      <c r="C27" s="66"/>
      <c r="D27" s="66"/>
      <c r="E27" s="41"/>
      <c r="F27" s="42" t="str">
        <f t="shared" si="0"/>
        <v/>
      </c>
      <c r="G27" s="41"/>
      <c r="H27" s="43"/>
      <c r="I27" s="43"/>
      <c r="J27" s="43"/>
      <c r="K27" s="40" t="str">
        <f t="shared" si="2"/>
        <v/>
      </c>
      <c r="L27" s="43"/>
      <c r="M27" s="43"/>
      <c r="N27" s="42" t="str">
        <f t="shared" si="1"/>
        <v/>
      </c>
      <c r="O27" s="155"/>
      <c r="P27" s="148"/>
    </row>
    <row r="28" spans="1:22" ht="16.5" customHeight="1" x14ac:dyDescent="0.25">
      <c r="A28" s="65"/>
      <c r="B28" s="150"/>
      <c r="C28" s="66"/>
      <c r="D28" s="66"/>
      <c r="E28" s="41"/>
      <c r="F28" s="42" t="str">
        <f t="shared" si="0"/>
        <v/>
      </c>
      <c r="G28" s="41"/>
      <c r="H28" s="43"/>
      <c r="I28" s="43"/>
      <c r="J28" s="43"/>
      <c r="K28" s="40" t="str">
        <f t="shared" si="2"/>
        <v/>
      </c>
      <c r="L28" s="43"/>
      <c r="M28" s="43"/>
      <c r="N28" s="42" t="str">
        <f t="shared" si="1"/>
        <v/>
      </c>
      <c r="O28" s="155"/>
      <c r="P28" s="148"/>
    </row>
    <row r="29" spans="1:22" ht="16.5" customHeight="1" x14ac:dyDescent="0.25">
      <c r="A29" s="65"/>
      <c r="B29" s="150"/>
      <c r="C29" s="66"/>
      <c r="D29" s="66"/>
      <c r="E29" s="41"/>
      <c r="F29" s="42" t="str">
        <f t="shared" si="0"/>
        <v/>
      </c>
      <c r="G29" s="41"/>
      <c r="H29" s="43"/>
      <c r="I29" s="43"/>
      <c r="J29" s="43"/>
      <c r="K29" s="40" t="str">
        <f t="shared" si="2"/>
        <v/>
      </c>
      <c r="L29" s="43"/>
      <c r="M29" s="43"/>
      <c r="N29" s="42" t="str">
        <f t="shared" si="1"/>
        <v/>
      </c>
      <c r="O29" s="155"/>
      <c r="P29" s="148"/>
    </row>
    <row r="30" spans="1:22" ht="16.5" customHeight="1" x14ac:dyDescent="0.25">
      <c r="A30" s="65"/>
      <c r="B30" s="150"/>
      <c r="C30" s="66"/>
      <c r="D30" s="66"/>
      <c r="E30" s="41"/>
      <c r="F30" s="42" t="str">
        <f t="shared" si="0"/>
        <v/>
      </c>
      <c r="G30" s="41"/>
      <c r="H30" s="43"/>
      <c r="I30" s="43"/>
      <c r="J30" s="43"/>
      <c r="K30" s="40" t="str">
        <f t="shared" si="2"/>
        <v/>
      </c>
      <c r="L30" s="43"/>
      <c r="M30" s="43"/>
      <c r="N30" s="42" t="str">
        <f t="shared" si="1"/>
        <v/>
      </c>
      <c r="O30" s="155"/>
      <c r="P30" s="148"/>
    </row>
    <row r="31" spans="1:22" s="1" customFormat="1" ht="16.5" customHeight="1" x14ac:dyDescent="0.25">
      <c r="A31" s="65"/>
      <c r="B31" s="150"/>
      <c r="C31" s="66"/>
      <c r="D31" s="66"/>
      <c r="E31" s="41"/>
      <c r="F31" s="42" t="str">
        <f t="shared" si="0"/>
        <v/>
      </c>
      <c r="G31" s="41"/>
      <c r="H31" s="43"/>
      <c r="I31" s="43"/>
      <c r="J31" s="43"/>
      <c r="K31" s="40" t="str">
        <f t="shared" si="2"/>
        <v/>
      </c>
      <c r="L31" s="43"/>
      <c r="M31" s="43"/>
      <c r="N31" s="42" t="str">
        <f t="shared" si="1"/>
        <v/>
      </c>
      <c r="O31" s="155"/>
      <c r="P31" s="148"/>
    </row>
    <row r="32" spans="1:22" ht="16.5" customHeight="1" x14ac:dyDescent="0.25">
      <c r="A32" s="65"/>
      <c r="B32" s="150"/>
      <c r="C32" s="66"/>
      <c r="D32" s="66"/>
      <c r="E32" s="41"/>
      <c r="F32" s="42" t="str">
        <f t="shared" si="0"/>
        <v/>
      </c>
      <c r="G32" s="41"/>
      <c r="H32" s="43"/>
      <c r="I32" s="43"/>
      <c r="J32" s="43"/>
      <c r="K32" s="40" t="str">
        <f t="shared" si="2"/>
        <v/>
      </c>
      <c r="L32" s="43"/>
      <c r="M32" s="43"/>
      <c r="N32" s="42" t="str">
        <f t="shared" si="1"/>
        <v/>
      </c>
      <c r="O32" s="156"/>
      <c r="P32" s="148"/>
    </row>
    <row r="33" spans="1:16" ht="16.5" customHeight="1" x14ac:dyDescent="0.25">
      <c r="A33" s="40" t="str">
        <f t="shared" ref="A33:E33" si="3">IF(SUM(A21:A32)=0,"",SUM(A21:A32))</f>
        <v/>
      </c>
      <c r="B33" s="40"/>
      <c r="C33" s="40" t="str">
        <f t="shared" si="3"/>
        <v/>
      </c>
      <c r="D33" s="40">
        <f>SUM(D21:D32)</f>
        <v>0</v>
      </c>
      <c r="E33" s="40" t="str">
        <f t="shared" si="3"/>
        <v/>
      </c>
      <c r="F33" s="40" t="str">
        <f>IF(SUM(F21:F32)=0,"",SUM(F21:F32))</f>
        <v/>
      </c>
      <c r="G33" s="40" t="str">
        <f>IF(SUM(G21:G32)=0,"",SUM(G21:G32))</f>
        <v/>
      </c>
      <c r="H33" s="40" t="str">
        <f t="shared" ref="H33:N33" si="4">IF(SUM(H21:H32)=0,"",SUM(H21:H32))</f>
        <v/>
      </c>
      <c r="I33" s="40" t="str">
        <f t="shared" si="4"/>
        <v/>
      </c>
      <c r="J33" s="40" t="str">
        <f t="shared" si="4"/>
        <v/>
      </c>
      <c r="K33" s="40" t="str">
        <f t="shared" si="4"/>
        <v/>
      </c>
      <c r="L33" s="40" t="str">
        <f t="shared" si="4"/>
        <v/>
      </c>
      <c r="M33" s="40" t="str">
        <f t="shared" si="4"/>
        <v/>
      </c>
      <c r="N33" s="42" t="str">
        <f t="shared" si="4"/>
        <v/>
      </c>
      <c r="O33" s="156" t="str">
        <f>IF(SUM(O21:O32)=0,"",SUM(O21:O32))</f>
        <v/>
      </c>
      <c r="P33" s="148"/>
    </row>
    <row r="34" spans="1:16" ht="16.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5"/>
      <c r="O34" s="9"/>
    </row>
    <row r="35" spans="1:16" ht="25.5" customHeight="1" x14ac:dyDescent="0.25">
      <c r="A35" s="227" t="s">
        <v>78</v>
      </c>
      <c r="B35" s="227"/>
      <c r="C35" s="227"/>
      <c r="D35" s="227"/>
      <c r="E35" s="228"/>
      <c r="F35" s="10" t="s">
        <v>24</v>
      </c>
      <c r="H35" s="10" t="s">
        <v>6</v>
      </c>
      <c r="I35" s="10" t="s">
        <v>9</v>
      </c>
      <c r="J35" s="10" t="s">
        <v>7</v>
      </c>
      <c r="K35" s="10" t="s">
        <v>8</v>
      </c>
      <c r="L35" s="23"/>
      <c r="M35" s="23"/>
      <c r="N35" s="23"/>
    </row>
    <row r="36" spans="1:16" ht="16.5" customHeight="1" x14ac:dyDescent="0.25">
      <c r="A36" s="227"/>
      <c r="B36" s="227"/>
      <c r="C36" s="227"/>
      <c r="D36" s="227"/>
      <c r="E36" s="228"/>
      <c r="F36" s="16" t="str">
        <f>F33</f>
        <v/>
      </c>
      <c r="H36" s="29"/>
      <c r="I36" s="29"/>
      <c r="J36" s="30"/>
      <c r="K36" s="31" t="str">
        <f>IF(OR(F36="",F36=0),"",ROUND(F36*(H36*I36+J36)/1000,2))</f>
        <v/>
      </c>
      <c r="L36" s="38"/>
      <c r="M36" s="249" t="s">
        <v>8</v>
      </c>
      <c r="N36" s="250"/>
      <c r="O36" s="147" t="str">
        <f>K36</f>
        <v/>
      </c>
    </row>
    <row r="37" spans="1:16" ht="5.25" customHeight="1" x14ac:dyDescent="0.25">
      <c r="A37" s="3"/>
      <c r="B37" s="3"/>
      <c r="C37" s="3"/>
      <c r="D37" s="3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 ht="15" customHeight="1" x14ac:dyDescent="0.25">
      <c r="A38" s="13"/>
      <c r="B38" s="3"/>
      <c r="C38" s="3"/>
      <c r="D38" s="3"/>
      <c r="E38" s="20"/>
      <c r="F38" s="20"/>
      <c r="G38" s="20"/>
      <c r="H38" s="21"/>
      <c r="I38" s="21"/>
      <c r="J38" s="27" t="s">
        <v>18</v>
      </c>
      <c r="K38" s="31" t="str">
        <f>IF(K33&lt;&gt;"",IF(K36&lt;&gt;0,K33+K36,""),"")</f>
        <v/>
      </c>
      <c r="L38" s="38"/>
      <c r="M38" s="18"/>
      <c r="N38" s="45"/>
    </row>
    <row r="39" spans="1:16" ht="7.5" customHeight="1" x14ac:dyDescent="0.25">
      <c r="A39" s="13"/>
      <c r="B39" s="3"/>
      <c r="C39" s="3"/>
      <c r="D39" s="3"/>
      <c r="E39" s="20"/>
      <c r="F39" s="20"/>
      <c r="G39" s="20"/>
      <c r="H39" s="21"/>
      <c r="I39" s="21"/>
      <c r="J39" s="22"/>
      <c r="K39" s="17"/>
      <c r="L39" s="17"/>
      <c r="M39" s="18"/>
      <c r="N39" s="19"/>
    </row>
    <row r="40" spans="1:16" ht="25.5" customHeight="1" x14ac:dyDescent="0.25">
      <c r="A40" s="229" t="s">
        <v>25</v>
      </c>
      <c r="B40" s="229"/>
      <c r="C40" s="229"/>
      <c r="D40" s="229"/>
      <c r="E40" s="230"/>
      <c r="F40" s="26" t="s">
        <v>17</v>
      </c>
      <c r="G40" s="23"/>
      <c r="H40" s="23"/>
      <c r="J40" s="10" t="s">
        <v>15</v>
      </c>
      <c r="K40" s="10" t="s">
        <v>16</v>
      </c>
      <c r="L40" s="23"/>
      <c r="M40" s="23"/>
      <c r="N40" s="23"/>
    </row>
    <row r="41" spans="1:16" x14ac:dyDescent="0.25">
      <c r="A41" s="229"/>
      <c r="B41" s="229"/>
      <c r="C41" s="229"/>
      <c r="D41" s="229"/>
      <c r="E41" s="230"/>
      <c r="F41" s="16" t="str">
        <f>F33</f>
        <v/>
      </c>
      <c r="G41" s="24"/>
      <c r="H41" s="25"/>
      <c r="J41" s="30"/>
      <c r="K41" s="31" t="str">
        <f>IF(F41&lt;&gt;"",ROUND(F41*J41,2),"")</f>
        <v/>
      </c>
      <c r="L41" s="38"/>
      <c r="M41" s="249" t="s">
        <v>16</v>
      </c>
      <c r="N41" s="250"/>
      <c r="O41" s="147" t="str">
        <f>K41</f>
        <v/>
      </c>
    </row>
    <row r="42" spans="1:16" ht="5.25" customHeight="1" x14ac:dyDescent="0.25">
      <c r="A42" s="3"/>
      <c r="B42" s="3"/>
      <c r="C42" s="3"/>
      <c r="D42" s="3"/>
      <c r="E42"/>
      <c r="F42"/>
      <c r="G42"/>
      <c r="H42"/>
      <c r="L42" s="46"/>
      <c r="M42" s="46"/>
      <c r="N42" s="46"/>
    </row>
    <row r="43" spans="1:16" x14ac:dyDescent="0.25">
      <c r="B43" s="3"/>
      <c r="C43" s="3"/>
      <c r="D43" s="3"/>
      <c r="E43"/>
      <c r="F43"/>
      <c r="G43"/>
      <c r="H43"/>
      <c r="J43" s="136" t="s">
        <v>108</v>
      </c>
      <c r="K43" s="31" t="str">
        <f>IF(K33&lt;&gt;"",IF(K41&lt;&gt;0,K33+K41,""),"")</f>
        <v/>
      </c>
      <c r="L43" s="38"/>
      <c r="M43" s="46"/>
      <c r="N43" s="38"/>
      <c r="O43" s="128"/>
    </row>
    <row r="44" spans="1:16" ht="8.25" customHeight="1" x14ac:dyDescent="0.25">
      <c r="B44" s="3"/>
      <c r="C44" s="3"/>
      <c r="D44" s="3"/>
      <c r="E44"/>
      <c r="F44"/>
      <c r="G44"/>
      <c r="H44"/>
      <c r="J44" s="28"/>
      <c r="K44" s="38"/>
      <c r="L44" s="38"/>
      <c r="M44" s="46"/>
      <c r="N44" s="38"/>
    </row>
    <row r="45" spans="1:16" s="47" customFormat="1" ht="21.75" customHeight="1" x14ac:dyDescent="0.3">
      <c r="A45" s="244" t="s">
        <v>93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3" t="str">
        <f>(IF(ISNUMBER(N33),N33+K36+K41,"0,00"))</f>
        <v>0,00</v>
      </c>
      <c r="O45" s="243"/>
    </row>
    <row r="46" spans="1:16" ht="19.5" customHeight="1" x14ac:dyDescent="0.25">
      <c r="A46" s="245" t="s">
        <v>97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7"/>
      <c r="N46" s="243" t="str">
        <f>(IF(ISNUMBER(O33),O33+O36+O41,"0,00"))</f>
        <v>0,00</v>
      </c>
      <c r="O46" s="243"/>
    </row>
    <row r="47" spans="1:16" ht="15.75" customHeight="1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</row>
    <row r="48" spans="1:16" x14ac:dyDescent="0.25">
      <c r="A48" s="137" t="s">
        <v>109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4" x14ac:dyDescent="0.25">
      <c r="A49" s="115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240"/>
      <c r="M49" s="240"/>
      <c r="N49" s="1"/>
    </row>
    <row r="50" spans="1:14" x14ac:dyDescent="0.25">
      <c r="A50" s="3"/>
    </row>
    <row r="51" spans="1:14" x14ac:dyDescent="0.25">
      <c r="A51" s="3"/>
    </row>
    <row r="52" spans="1:14" x14ac:dyDescent="0.25">
      <c r="A52" s="3"/>
    </row>
    <row r="54" spans="1:14" x14ac:dyDescent="0.25">
      <c r="A54" s="3"/>
    </row>
    <row r="55" spans="1:14" x14ac:dyDescent="0.25">
      <c r="A55" s="3"/>
    </row>
    <row r="56" spans="1:14" x14ac:dyDescent="0.25">
      <c r="A56" s="3"/>
    </row>
  </sheetData>
  <sheetProtection algorithmName="SHA-512" hashValue="HjR/qfuPIZfgRlVgwmJuvw437XNLVyP6MYtxaFqrEU1jcR7Asw88sieMGKKFgDbvntav99f1FhIjvb6loEOVXA==" saltValue="PqPeJAQXbToWo3zzNTZacw==" spinCount="100000" sheet="1" selectLockedCells="1"/>
  <mergeCells count="34">
    <mergeCell ref="L49:M49"/>
    <mergeCell ref="A40:E41"/>
    <mergeCell ref="M41:N41"/>
    <mergeCell ref="A45:M45"/>
    <mergeCell ref="N45:O45"/>
    <mergeCell ref="A46:M46"/>
    <mergeCell ref="N46:O46"/>
    <mergeCell ref="M19:M20"/>
    <mergeCell ref="N19:N20"/>
    <mergeCell ref="O19:P19"/>
    <mergeCell ref="A35:E36"/>
    <mergeCell ref="M36:N36"/>
    <mergeCell ref="F19:F20"/>
    <mergeCell ref="G19:G20"/>
    <mergeCell ref="H19:J19"/>
    <mergeCell ref="K19:K20"/>
    <mergeCell ref="L19:L20"/>
    <mergeCell ref="E9:F9"/>
    <mergeCell ref="J9:K9"/>
    <mergeCell ref="E5:H5"/>
    <mergeCell ref="I5:J5"/>
    <mergeCell ref="K5:N5"/>
    <mergeCell ref="E11:N11"/>
    <mergeCell ref="A12:C13"/>
    <mergeCell ref="F13:H13"/>
    <mergeCell ref="J13:M13"/>
    <mergeCell ref="O11:P14"/>
    <mergeCell ref="A15:I15"/>
    <mergeCell ref="A16:I16"/>
    <mergeCell ref="A19:A20"/>
    <mergeCell ref="B19:B20"/>
    <mergeCell ref="C19:C20"/>
    <mergeCell ref="D19:D20"/>
    <mergeCell ref="E19:E20"/>
  </mergeCells>
  <conditionalFormatting sqref="N13">
    <cfRule type="cellIs" dxfId="27" priority="2" operator="lessThan">
      <formula>0.8</formula>
    </cfRule>
  </conditionalFormatting>
  <conditionalFormatting sqref="O11:P14">
    <cfRule type="containsText" dxfId="26" priority="1" operator="containsText" text="Die gewährte monatliche Ausbildungsvergütung liegt unter 80 Prozent der vergleichbaren Ausbildungsvergütung nach dem TVAöD-Pflege. Eine Erstattung durch das Land ist ausgeschlossen. ">
      <formula>NOT(ISERROR(SEARCH("Die gewährte monatliche Ausbildungsvergütung liegt unter 80 Prozent der vergleichbaren Ausbildungsvergütung nach dem TVAöD-Pflege. Eine Erstattung durch das Land ist ausgeschlossen. ",O11)))</formula>
    </cfRule>
  </conditionalFormatting>
  <dataValidations count="2">
    <dataValidation type="list" allowBlank="1" showInputMessage="1" showErrorMessage="1" sqref="F7">
      <formula1>$W$8:$W$9</formula1>
    </dataValidation>
    <dataValidation type="list" allowBlank="1" showInputMessage="1" showErrorMessage="1" sqref="K7">
      <formula1>$W$5:$W$6</formula1>
    </dataValidation>
  </dataValidations>
  <pageMargins left="0.7" right="0.7" top="0.78740157499999996" bottom="0.78740157499999996" header="0.3" footer="0.3"/>
  <pageSetup paperSize="9" scale="60" orientation="landscape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showGridLines="0" topLeftCell="A3" workbookViewId="0">
      <selection activeCell="K15" sqref="K15"/>
    </sheetView>
  </sheetViews>
  <sheetFormatPr baseColWidth="10" defaultColWidth="11.42578125" defaultRowHeight="15" x14ac:dyDescent="0.25"/>
  <cols>
    <col min="1" max="1" width="9.28515625" style="2" customWidth="1"/>
    <col min="2" max="2" width="7.85546875" style="2" customWidth="1"/>
    <col min="3" max="3" width="10.42578125" style="2" customWidth="1"/>
    <col min="4" max="4" width="12.140625" style="2" customWidth="1"/>
    <col min="5" max="5" width="6.85546875" style="2" customWidth="1"/>
    <col min="6" max="6" width="10.5703125" style="2" customWidth="1"/>
    <col min="7" max="8" width="11.7109375" style="2" customWidth="1"/>
    <col min="9" max="9" width="10.5703125" style="2" customWidth="1"/>
    <col min="10" max="10" width="10.42578125" style="2" customWidth="1"/>
    <col min="11" max="11" width="10.85546875" style="2" customWidth="1"/>
    <col min="12" max="13" width="11.7109375" style="2" customWidth="1"/>
    <col min="14" max="14" width="11" style="2" customWidth="1"/>
    <col min="15" max="15" width="13.5703125" style="2" customWidth="1"/>
    <col min="16" max="16" width="21" style="2" customWidth="1"/>
    <col min="17" max="17" width="0" style="2" hidden="1" customWidth="1"/>
    <col min="18" max="23" width="11.42578125" style="2" hidden="1" customWidth="1"/>
    <col min="24" max="16384" width="11.42578125" style="2"/>
  </cols>
  <sheetData>
    <row r="1" spans="1:23" ht="15.75" x14ac:dyDescent="0.25">
      <c r="A1" s="116" t="s">
        <v>100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23" ht="18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3" ht="15.75" customHeight="1" x14ac:dyDescent="0.25">
      <c r="A3" s="6" t="s">
        <v>26</v>
      </c>
      <c r="B3" s="13"/>
      <c r="C3" s="13"/>
      <c r="D3" s="13"/>
      <c r="E3" s="170">
        <f>'Abrechnung Zusammenfassung'!F7</f>
        <v>0</v>
      </c>
      <c r="F3" s="168"/>
      <c r="G3" s="168"/>
      <c r="H3" s="168"/>
      <c r="I3" s="168"/>
      <c r="J3" s="168"/>
      <c r="K3" s="168"/>
      <c r="L3" s="168"/>
      <c r="M3" s="168"/>
      <c r="N3" s="169"/>
    </row>
    <row r="4" spans="1:23" s="36" customFormat="1" ht="8.25" customHeight="1" x14ac:dyDescent="0.25">
      <c r="A4" s="32"/>
      <c r="B4" s="33"/>
      <c r="C4" s="33"/>
      <c r="D4" s="33"/>
      <c r="E4" s="34"/>
      <c r="F4" s="34"/>
      <c r="G4" s="34"/>
      <c r="H4" s="34"/>
      <c r="I4" s="34"/>
      <c r="J4" s="34"/>
      <c r="K4" s="35"/>
      <c r="L4" s="35"/>
      <c r="M4" s="35"/>
      <c r="N4" s="35"/>
    </row>
    <row r="5" spans="1:23" ht="15.75" customHeight="1" x14ac:dyDescent="0.25">
      <c r="A5" s="6" t="s">
        <v>54</v>
      </c>
      <c r="B5" s="13"/>
      <c r="C5" s="13"/>
      <c r="D5" s="13"/>
      <c r="E5" s="231"/>
      <c r="F5" s="231"/>
      <c r="G5" s="231"/>
      <c r="H5" s="231"/>
      <c r="I5" s="232" t="s">
        <v>53</v>
      </c>
      <c r="J5" s="233"/>
      <c r="K5" s="226"/>
      <c r="L5" s="226"/>
      <c r="M5" s="226"/>
      <c r="N5" s="226"/>
      <c r="W5" s="2" t="s">
        <v>3</v>
      </c>
    </row>
    <row r="6" spans="1:23" ht="7.5" customHeight="1" x14ac:dyDescent="0.25">
      <c r="A6" s="7"/>
      <c r="B6" s="8"/>
      <c r="C6" s="13"/>
      <c r="D6" s="13"/>
      <c r="E6" s="14"/>
      <c r="F6" s="14"/>
      <c r="G6" s="14"/>
      <c r="H6" s="14"/>
      <c r="I6" s="12"/>
      <c r="J6" s="12"/>
      <c r="K6" s="12"/>
      <c r="L6" s="12"/>
      <c r="M6" s="12"/>
      <c r="N6" s="12"/>
      <c r="W6" s="2" t="s">
        <v>4</v>
      </c>
    </row>
    <row r="7" spans="1:23" ht="15.75" customHeight="1" x14ac:dyDescent="0.25">
      <c r="A7" s="7" t="s">
        <v>20</v>
      </c>
      <c r="B7" s="8"/>
      <c r="E7" s="117" t="s">
        <v>116</v>
      </c>
      <c r="F7" s="67"/>
      <c r="G7" s="2" t="s">
        <v>115</v>
      </c>
      <c r="H7" s="68"/>
      <c r="J7" s="145" t="s">
        <v>117</v>
      </c>
      <c r="K7" s="67"/>
      <c r="L7" s="2" t="s">
        <v>115</v>
      </c>
      <c r="M7" s="68"/>
    </row>
    <row r="8" spans="1:23" ht="7.5" customHeight="1" x14ac:dyDescent="0.25">
      <c r="A8" s="7"/>
      <c r="B8" s="8"/>
      <c r="E8" s="4"/>
      <c r="F8" s="39"/>
      <c r="G8" s="39"/>
      <c r="H8" s="4"/>
      <c r="I8" s="4"/>
      <c r="J8" s="12"/>
      <c r="K8" s="12"/>
      <c r="L8" s="12"/>
      <c r="M8" s="12"/>
      <c r="N8" s="12"/>
      <c r="W8" s="2" t="s">
        <v>4</v>
      </c>
    </row>
    <row r="9" spans="1:23" ht="16.5" customHeight="1" x14ac:dyDescent="0.25">
      <c r="A9" s="7" t="s">
        <v>21</v>
      </c>
      <c r="B9" s="8"/>
      <c r="C9" s="91" t="s">
        <v>68</v>
      </c>
      <c r="E9" s="238" t="s">
        <v>22</v>
      </c>
      <c r="F9" s="239"/>
      <c r="G9" s="67"/>
      <c r="J9" s="236" t="s">
        <v>19</v>
      </c>
      <c r="K9" s="237"/>
      <c r="L9" s="67"/>
      <c r="M9" s="37"/>
      <c r="N9" s="12"/>
      <c r="O9" s="133"/>
      <c r="P9" s="133"/>
      <c r="W9" s="2" t="s">
        <v>5</v>
      </c>
    </row>
    <row r="10" spans="1:23" ht="7.5" customHeight="1" x14ac:dyDescent="0.25">
      <c r="A10" s="7"/>
      <c r="B10" s="8"/>
      <c r="C10" s="13"/>
      <c r="D10" s="13"/>
      <c r="E10" s="4"/>
      <c r="F10" s="4"/>
      <c r="G10" s="4"/>
      <c r="H10" s="12"/>
      <c r="I10" s="12"/>
      <c r="J10" s="12"/>
      <c r="K10" s="12"/>
      <c r="L10" s="12"/>
      <c r="M10" s="12"/>
      <c r="N10" s="12"/>
      <c r="O10" s="133"/>
      <c r="P10" s="133"/>
    </row>
    <row r="11" spans="1:23" ht="15.75" customHeight="1" x14ac:dyDescent="0.25">
      <c r="A11" s="7" t="s">
        <v>73</v>
      </c>
      <c r="B11" s="13"/>
      <c r="C11" s="13"/>
      <c r="D11" s="13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07" t="str">
        <f>IF(N13&lt;80%,V16,IF(AND(N13&gt;80%,N13&lt;89.995%),V17,""))</f>
        <v/>
      </c>
      <c r="P11" s="207"/>
    </row>
    <row r="12" spans="1:23" ht="20.25" customHeight="1" x14ac:dyDescent="0.25">
      <c r="A12" s="234" t="s">
        <v>72</v>
      </c>
      <c r="B12" s="234"/>
      <c r="C12" s="234"/>
      <c r="D12" s="13"/>
      <c r="E12" s="95"/>
      <c r="F12" s="95"/>
      <c r="G12" s="95"/>
      <c r="H12" s="96"/>
      <c r="I12" s="96"/>
      <c r="J12" s="96"/>
      <c r="K12" s="97"/>
      <c r="L12" s="97"/>
      <c r="M12" s="97"/>
      <c r="N12" s="12"/>
      <c r="O12" s="207"/>
      <c r="P12" s="207"/>
      <c r="V12" s="129"/>
    </row>
    <row r="13" spans="1:23" ht="29.25" customHeight="1" x14ac:dyDescent="0.25">
      <c r="A13" s="235"/>
      <c r="B13" s="235"/>
      <c r="C13" s="235"/>
      <c r="D13" s="101"/>
      <c r="E13" s="99"/>
      <c r="F13" s="218" t="s">
        <v>71</v>
      </c>
      <c r="G13" s="218"/>
      <c r="H13" s="218"/>
      <c r="I13" s="100" t="str">
        <f>IF((D13=""),"",(IF($L$9="",1490.69,1552.07)))</f>
        <v/>
      </c>
      <c r="J13" s="219" t="s">
        <v>75</v>
      </c>
      <c r="K13" s="219"/>
      <c r="L13" s="219"/>
      <c r="M13" s="220"/>
      <c r="N13" s="102" t="str">
        <f>IF(ISNUMBER(D13),D13/I13,"0,00%")</f>
        <v>0,00%</v>
      </c>
      <c r="O13" s="207"/>
      <c r="P13" s="207"/>
    </row>
    <row r="14" spans="1:23" ht="10.5" customHeight="1" x14ac:dyDescent="0.25">
      <c r="A14" s="142"/>
      <c r="B14" s="142"/>
      <c r="C14" s="142"/>
      <c r="D14" s="251"/>
      <c r="E14" s="99"/>
      <c r="F14" s="143"/>
      <c r="G14" s="143"/>
      <c r="H14" s="143"/>
      <c r="I14" s="106"/>
      <c r="J14" s="144"/>
      <c r="K14" s="144"/>
      <c r="L14" s="144"/>
      <c r="M14" s="144"/>
      <c r="N14" s="108"/>
      <c r="O14" s="207"/>
      <c r="P14" s="207"/>
    </row>
    <row r="15" spans="1:23" ht="21.75" customHeight="1" x14ac:dyDescent="0.25">
      <c r="A15" s="221" t="s">
        <v>106</v>
      </c>
      <c r="B15" s="221"/>
      <c r="C15" s="221"/>
      <c r="D15" s="221"/>
      <c r="E15" s="221"/>
      <c r="F15" s="221"/>
      <c r="G15" s="221"/>
      <c r="H15" s="221"/>
      <c r="I15" s="222"/>
      <c r="J15" s="111" t="s">
        <v>76</v>
      </c>
      <c r="K15" s="146"/>
      <c r="L15" s="113" t="s">
        <v>77</v>
      </c>
      <c r="M15" s="146"/>
      <c r="O15" s="140"/>
      <c r="P15" s="140"/>
    </row>
    <row r="16" spans="1:23" ht="24.75" customHeight="1" x14ac:dyDescent="0.25">
      <c r="A16" s="223" t="s">
        <v>122</v>
      </c>
      <c r="B16" s="224"/>
      <c r="C16" s="224"/>
      <c r="D16" s="224"/>
      <c r="E16" s="224"/>
      <c r="F16" s="224"/>
      <c r="G16" s="224"/>
      <c r="H16" s="224"/>
      <c r="I16" s="225"/>
      <c r="J16" s="111" t="s">
        <v>76</v>
      </c>
      <c r="K16" s="146"/>
      <c r="L16" s="113" t="s">
        <v>77</v>
      </c>
      <c r="M16" s="146"/>
      <c r="O16" s="126" t="s">
        <v>79</v>
      </c>
      <c r="P16" s="146"/>
      <c r="V16" s="139" t="s">
        <v>104</v>
      </c>
    </row>
    <row r="17" spans="1:22" ht="13.5" customHeight="1" x14ac:dyDescent="0.25">
      <c r="A17" s="123"/>
      <c r="B17" s="110"/>
      <c r="C17" s="110"/>
      <c r="D17" s="110"/>
      <c r="E17" s="110"/>
      <c r="F17" s="110"/>
      <c r="G17" s="110"/>
      <c r="H17" s="110"/>
      <c r="I17" s="110"/>
      <c r="J17" s="124"/>
      <c r="K17" s="144"/>
      <c r="L17" s="108"/>
      <c r="V17" s="134" t="s">
        <v>120</v>
      </c>
    </row>
    <row r="18" spans="1:22" ht="9" customHeight="1" x14ac:dyDescent="0.25">
      <c r="C18" s="115"/>
      <c r="D18" s="121"/>
      <c r="E18" s="122"/>
      <c r="F18" s="122"/>
      <c r="G18" s="122"/>
      <c r="H18" s="121"/>
      <c r="I18" s="121"/>
      <c r="J18" s="121"/>
      <c r="K18" s="122"/>
      <c r="L18" s="144"/>
      <c r="M18" s="144"/>
      <c r="N18" s="108"/>
    </row>
    <row r="19" spans="1:22" ht="27" customHeight="1" x14ac:dyDescent="0.25">
      <c r="A19" s="208" t="s">
        <v>0</v>
      </c>
      <c r="B19" s="208" t="s">
        <v>2</v>
      </c>
      <c r="C19" s="208" t="s">
        <v>81</v>
      </c>
      <c r="D19" s="208" t="s">
        <v>82</v>
      </c>
      <c r="E19" s="209" t="s">
        <v>83</v>
      </c>
      <c r="F19" s="212" t="s">
        <v>102</v>
      </c>
      <c r="G19" s="209" t="s">
        <v>84</v>
      </c>
      <c r="H19" s="215" t="s">
        <v>1</v>
      </c>
      <c r="I19" s="216"/>
      <c r="J19" s="217"/>
      <c r="K19" s="241" t="s">
        <v>23</v>
      </c>
      <c r="L19" s="209" t="s">
        <v>88</v>
      </c>
      <c r="M19" s="209" t="s">
        <v>89</v>
      </c>
      <c r="N19" s="212" t="s">
        <v>90</v>
      </c>
      <c r="O19" s="248" t="s">
        <v>114</v>
      </c>
      <c r="P19" s="248"/>
    </row>
    <row r="20" spans="1:22" ht="60" customHeight="1" x14ac:dyDescent="0.25">
      <c r="A20" s="208" t="s">
        <v>0</v>
      </c>
      <c r="B20" s="208"/>
      <c r="C20" s="208"/>
      <c r="D20" s="208"/>
      <c r="E20" s="210"/>
      <c r="F20" s="213"/>
      <c r="G20" s="210"/>
      <c r="H20" s="44" t="s">
        <v>85</v>
      </c>
      <c r="I20" s="5" t="s">
        <v>86</v>
      </c>
      <c r="J20" s="11" t="s">
        <v>87</v>
      </c>
      <c r="K20" s="242"/>
      <c r="L20" s="211"/>
      <c r="M20" s="211"/>
      <c r="N20" s="214"/>
      <c r="O20" s="104" t="s">
        <v>91</v>
      </c>
      <c r="P20" s="135" t="s">
        <v>107</v>
      </c>
    </row>
    <row r="21" spans="1:22" ht="16.5" customHeight="1" x14ac:dyDescent="0.25">
      <c r="A21" s="65"/>
      <c r="B21" s="150"/>
      <c r="C21" s="66"/>
      <c r="D21" s="66"/>
      <c r="E21" s="41"/>
      <c r="F21" s="42" t="str">
        <f t="shared" ref="F21:F32" si="0">IF(C21="","",C21+D21+E21)</f>
        <v/>
      </c>
      <c r="G21" s="41"/>
      <c r="H21" s="43"/>
      <c r="I21" s="43"/>
      <c r="J21" s="43"/>
      <c r="K21" s="40" t="str">
        <f>IF(F21="","",(F21+H21+I21+J21))</f>
        <v/>
      </c>
      <c r="L21" s="43"/>
      <c r="M21" s="43"/>
      <c r="N21" s="42" t="str">
        <f t="shared" ref="N21:N32" si="1">IF(K21="","",K21-L21-M21)</f>
        <v/>
      </c>
      <c r="O21" s="155"/>
      <c r="P21" s="148"/>
    </row>
    <row r="22" spans="1:22" ht="16.5" customHeight="1" x14ac:dyDescent="0.25">
      <c r="A22" s="65"/>
      <c r="B22" s="150"/>
      <c r="C22" s="66"/>
      <c r="D22" s="66"/>
      <c r="E22" s="41"/>
      <c r="F22" s="42" t="str">
        <f t="shared" si="0"/>
        <v/>
      </c>
      <c r="G22" s="41"/>
      <c r="H22" s="43"/>
      <c r="I22" s="43"/>
      <c r="J22" s="43"/>
      <c r="K22" s="40" t="str">
        <f t="shared" ref="K22:K32" si="2">IF(F22="","",(F22+H22+I22+J22))</f>
        <v/>
      </c>
      <c r="L22" s="43"/>
      <c r="M22" s="43"/>
      <c r="N22" s="42" t="str">
        <f t="shared" si="1"/>
        <v/>
      </c>
      <c r="O22" s="155"/>
      <c r="P22" s="148"/>
      <c r="T22" s="2">
        <f>COUNTA(C21:C25)</f>
        <v>0</v>
      </c>
    </row>
    <row r="23" spans="1:22" ht="16.5" customHeight="1" x14ac:dyDescent="0.25">
      <c r="A23" s="65"/>
      <c r="B23" s="150"/>
      <c r="C23" s="66"/>
      <c r="D23" s="66"/>
      <c r="E23" s="41"/>
      <c r="F23" s="42" t="str">
        <f t="shared" si="0"/>
        <v/>
      </c>
      <c r="G23" s="41"/>
      <c r="H23" s="43"/>
      <c r="I23" s="43"/>
      <c r="J23" s="43"/>
      <c r="K23" s="40" t="str">
        <f t="shared" si="2"/>
        <v/>
      </c>
      <c r="L23" s="43"/>
      <c r="M23" s="43"/>
      <c r="N23" s="42" t="str">
        <f t="shared" si="1"/>
        <v/>
      </c>
      <c r="O23" s="155"/>
      <c r="P23" s="148"/>
    </row>
    <row r="24" spans="1:22" ht="16.5" customHeight="1" x14ac:dyDescent="0.25">
      <c r="A24" s="65"/>
      <c r="B24" s="150"/>
      <c r="C24" s="66"/>
      <c r="D24" s="66"/>
      <c r="E24" s="41"/>
      <c r="F24" s="42" t="str">
        <f t="shared" si="0"/>
        <v/>
      </c>
      <c r="G24" s="41"/>
      <c r="H24" s="43"/>
      <c r="I24" s="43"/>
      <c r="J24" s="43"/>
      <c r="K24" s="40" t="str">
        <f t="shared" si="2"/>
        <v/>
      </c>
      <c r="L24" s="43"/>
      <c r="M24" s="43"/>
      <c r="N24" s="42" t="str">
        <f t="shared" si="1"/>
        <v/>
      </c>
      <c r="O24" s="155"/>
      <c r="P24" s="148"/>
    </row>
    <row r="25" spans="1:22" ht="16.5" customHeight="1" x14ac:dyDescent="0.25">
      <c r="A25" s="65"/>
      <c r="B25" s="150"/>
      <c r="C25" s="66"/>
      <c r="D25" s="66"/>
      <c r="E25" s="41"/>
      <c r="F25" s="42" t="str">
        <f t="shared" si="0"/>
        <v/>
      </c>
      <c r="G25" s="41"/>
      <c r="H25" s="43"/>
      <c r="I25" s="43"/>
      <c r="J25" s="43"/>
      <c r="K25" s="40" t="str">
        <f t="shared" si="2"/>
        <v/>
      </c>
      <c r="L25" s="43"/>
      <c r="M25" s="43"/>
      <c r="N25" s="42" t="str">
        <f t="shared" si="1"/>
        <v/>
      </c>
      <c r="O25" s="155"/>
      <c r="P25" s="148"/>
    </row>
    <row r="26" spans="1:22" ht="16.5" customHeight="1" x14ac:dyDescent="0.25">
      <c r="A26" s="65"/>
      <c r="B26" s="150"/>
      <c r="C26" s="66"/>
      <c r="D26" s="66"/>
      <c r="E26" s="41"/>
      <c r="F26" s="42" t="str">
        <f t="shared" si="0"/>
        <v/>
      </c>
      <c r="G26" s="41"/>
      <c r="H26" s="43"/>
      <c r="I26" s="43"/>
      <c r="J26" s="43"/>
      <c r="K26" s="40" t="str">
        <f t="shared" si="2"/>
        <v/>
      </c>
      <c r="L26" s="43"/>
      <c r="M26" s="43"/>
      <c r="N26" s="42" t="str">
        <f t="shared" si="1"/>
        <v/>
      </c>
      <c r="O26" s="155"/>
      <c r="P26" s="148"/>
    </row>
    <row r="27" spans="1:22" ht="16.5" customHeight="1" x14ac:dyDescent="0.25">
      <c r="A27" s="65"/>
      <c r="B27" s="150"/>
      <c r="C27" s="66"/>
      <c r="D27" s="66"/>
      <c r="E27" s="41"/>
      <c r="F27" s="42" t="str">
        <f t="shared" si="0"/>
        <v/>
      </c>
      <c r="G27" s="41"/>
      <c r="H27" s="43"/>
      <c r="I27" s="43"/>
      <c r="J27" s="43"/>
      <c r="K27" s="40" t="str">
        <f t="shared" si="2"/>
        <v/>
      </c>
      <c r="L27" s="43"/>
      <c r="M27" s="43"/>
      <c r="N27" s="42" t="str">
        <f t="shared" si="1"/>
        <v/>
      </c>
      <c r="O27" s="155"/>
      <c r="P27" s="148"/>
    </row>
    <row r="28" spans="1:22" ht="16.5" customHeight="1" x14ac:dyDescent="0.25">
      <c r="A28" s="65"/>
      <c r="B28" s="150"/>
      <c r="C28" s="66"/>
      <c r="D28" s="66"/>
      <c r="E28" s="41"/>
      <c r="F28" s="42" t="str">
        <f t="shared" si="0"/>
        <v/>
      </c>
      <c r="G28" s="41"/>
      <c r="H28" s="43"/>
      <c r="I28" s="43"/>
      <c r="J28" s="43"/>
      <c r="K28" s="40" t="str">
        <f t="shared" si="2"/>
        <v/>
      </c>
      <c r="L28" s="43"/>
      <c r="M28" s="43"/>
      <c r="N28" s="42" t="str">
        <f t="shared" si="1"/>
        <v/>
      </c>
      <c r="O28" s="155"/>
      <c r="P28" s="148"/>
    </row>
    <row r="29" spans="1:22" ht="16.5" customHeight="1" x14ac:dyDescent="0.25">
      <c r="A29" s="65"/>
      <c r="B29" s="150"/>
      <c r="C29" s="66"/>
      <c r="D29" s="66"/>
      <c r="E29" s="41"/>
      <c r="F29" s="42" t="str">
        <f t="shared" si="0"/>
        <v/>
      </c>
      <c r="G29" s="41"/>
      <c r="H29" s="43"/>
      <c r="I29" s="43"/>
      <c r="J29" s="43"/>
      <c r="K29" s="40" t="str">
        <f t="shared" si="2"/>
        <v/>
      </c>
      <c r="L29" s="43"/>
      <c r="M29" s="43"/>
      <c r="N29" s="42" t="str">
        <f t="shared" si="1"/>
        <v/>
      </c>
      <c r="O29" s="155"/>
      <c r="P29" s="148"/>
    </row>
    <row r="30" spans="1:22" ht="16.5" customHeight="1" x14ac:dyDescent="0.25">
      <c r="A30" s="65"/>
      <c r="B30" s="150"/>
      <c r="C30" s="66"/>
      <c r="D30" s="66"/>
      <c r="E30" s="41"/>
      <c r="F30" s="42" t="str">
        <f t="shared" si="0"/>
        <v/>
      </c>
      <c r="G30" s="41"/>
      <c r="H30" s="43"/>
      <c r="I30" s="43"/>
      <c r="J30" s="43"/>
      <c r="K30" s="40" t="str">
        <f t="shared" si="2"/>
        <v/>
      </c>
      <c r="L30" s="43"/>
      <c r="M30" s="43"/>
      <c r="N30" s="42" t="str">
        <f t="shared" si="1"/>
        <v/>
      </c>
      <c r="O30" s="155"/>
      <c r="P30" s="148"/>
    </row>
    <row r="31" spans="1:22" s="1" customFormat="1" ht="16.5" customHeight="1" x14ac:dyDescent="0.25">
      <c r="A31" s="65"/>
      <c r="B31" s="150"/>
      <c r="C31" s="66"/>
      <c r="D31" s="66"/>
      <c r="E31" s="41"/>
      <c r="F31" s="42" t="str">
        <f t="shared" si="0"/>
        <v/>
      </c>
      <c r="G31" s="41"/>
      <c r="H31" s="43"/>
      <c r="I31" s="43"/>
      <c r="J31" s="43"/>
      <c r="K31" s="40" t="str">
        <f t="shared" si="2"/>
        <v/>
      </c>
      <c r="L31" s="43"/>
      <c r="M31" s="43"/>
      <c r="N31" s="42" t="str">
        <f t="shared" si="1"/>
        <v/>
      </c>
      <c r="O31" s="155"/>
      <c r="P31" s="148"/>
    </row>
    <row r="32" spans="1:22" ht="16.5" customHeight="1" x14ac:dyDescent="0.25">
      <c r="A32" s="65"/>
      <c r="B32" s="150"/>
      <c r="C32" s="66"/>
      <c r="D32" s="66"/>
      <c r="E32" s="41"/>
      <c r="F32" s="42" t="str">
        <f t="shared" si="0"/>
        <v/>
      </c>
      <c r="G32" s="41"/>
      <c r="H32" s="43"/>
      <c r="I32" s="43"/>
      <c r="J32" s="43"/>
      <c r="K32" s="40" t="str">
        <f t="shared" si="2"/>
        <v/>
      </c>
      <c r="L32" s="43"/>
      <c r="M32" s="43"/>
      <c r="N32" s="42" t="str">
        <f t="shared" si="1"/>
        <v/>
      </c>
      <c r="O32" s="156"/>
      <c r="P32" s="148"/>
    </row>
    <row r="33" spans="1:16" ht="16.5" customHeight="1" x14ac:dyDescent="0.25">
      <c r="A33" s="40" t="str">
        <f t="shared" ref="A33:E33" si="3">IF(SUM(A21:A32)=0,"",SUM(A21:A32))</f>
        <v/>
      </c>
      <c r="B33" s="40"/>
      <c r="C33" s="40" t="str">
        <f t="shared" si="3"/>
        <v/>
      </c>
      <c r="D33" s="40">
        <f>SUM(D21:D32)</f>
        <v>0</v>
      </c>
      <c r="E33" s="40" t="str">
        <f t="shared" si="3"/>
        <v/>
      </c>
      <c r="F33" s="40" t="str">
        <f>IF(SUM(F21:F32)=0,"",SUM(F21:F32))</f>
        <v/>
      </c>
      <c r="G33" s="40" t="str">
        <f>IF(SUM(G21:G32)=0,"",SUM(G21:G32))</f>
        <v/>
      </c>
      <c r="H33" s="40" t="str">
        <f t="shared" ref="H33:N33" si="4">IF(SUM(H21:H32)=0,"",SUM(H21:H32))</f>
        <v/>
      </c>
      <c r="I33" s="40" t="str">
        <f t="shared" si="4"/>
        <v/>
      </c>
      <c r="J33" s="40" t="str">
        <f t="shared" si="4"/>
        <v/>
      </c>
      <c r="K33" s="40" t="str">
        <f t="shared" si="4"/>
        <v/>
      </c>
      <c r="L33" s="40" t="str">
        <f t="shared" si="4"/>
        <v/>
      </c>
      <c r="M33" s="40" t="str">
        <f t="shared" si="4"/>
        <v/>
      </c>
      <c r="N33" s="42" t="str">
        <f t="shared" si="4"/>
        <v/>
      </c>
      <c r="O33" s="156" t="str">
        <f>IF(SUM(O21:O32)=0,"",SUM(O21:O32))</f>
        <v/>
      </c>
      <c r="P33" s="148"/>
    </row>
    <row r="34" spans="1:16" ht="16.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5"/>
      <c r="O34" s="9"/>
    </row>
    <row r="35" spans="1:16" ht="25.5" customHeight="1" x14ac:dyDescent="0.25">
      <c r="A35" s="227" t="s">
        <v>78</v>
      </c>
      <c r="B35" s="227"/>
      <c r="C35" s="227"/>
      <c r="D35" s="227"/>
      <c r="E35" s="228"/>
      <c r="F35" s="10" t="s">
        <v>24</v>
      </c>
      <c r="H35" s="10" t="s">
        <v>6</v>
      </c>
      <c r="I35" s="10" t="s">
        <v>9</v>
      </c>
      <c r="J35" s="10" t="s">
        <v>7</v>
      </c>
      <c r="K35" s="10" t="s">
        <v>8</v>
      </c>
      <c r="L35" s="23"/>
      <c r="M35" s="23"/>
      <c r="N35" s="23"/>
    </row>
    <row r="36" spans="1:16" ht="16.5" customHeight="1" x14ac:dyDescent="0.25">
      <c r="A36" s="227"/>
      <c r="B36" s="227"/>
      <c r="C36" s="227"/>
      <c r="D36" s="227"/>
      <c r="E36" s="228"/>
      <c r="F36" s="16" t="str">
        <f>F33</f>
        <v/>
      </c>
      <c r="H36" s="29"/>
      <c r="I36" s="29"/>
      <c r="J36" s="30"/>
      <c r="K36" s="31" t="str">
        <f>IF(OR(F36="",F36=0),"",ROUND(F36*(H36*I36+J36)/1000,2))</f>
        <v/>
      </c>
      <c r="L36" s="38"/>
      <c r="M36" s="249" t="s">
        <v>8</v>
      </c>
      <c r="N36" s="250"/>
      <c r="O36" s="147" t="str">
        <f>K36</f>
        <v/>
      </c>
    </row>
    <row r="37" spans="1:16" ht="5.25" customHeight="1" x14ac:dyDescent="0.25">
      <c r="A37" s="3"/>
      <c r="B37" s="3"/>
      <c r="C37" s="3"/>
      <c r="D37" s="3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 ht="15" customHeight="1" x14ac:dyDescent="0.25">
      <c r="A38" s="13"/>
      <c r="B38" s="3"/>
      <c r="C38" s="3"/>
      <c r="D38" s="3"/>
      <c r="E38" s="20"/>
      <c r="F38" s="20"/>
      <c r="G38" s="20"/>
      <c r="H38" s="21"/>
      <c r="I38" s="21"/>
      <c r="J38" s="27" t="s">
        <v>18</v>
      </c>
      <c r="K38" s="31" t="str">
        <f>IF(K33&lt;&gt;"",IF(K36&lt;&gt;0,K33+K36,""),"")</f>
        <v/>
      </c>
      <c r="L38" s="38"/>
      <c r="M38" s="18"/>
      <c r="N38" s="45"/>
    </row>
    <row r="39" spans="1:16" ht="7.5" customHeight="1" x14ac:dyDescent="0.25">
      <c r="A39" s="13"/>
      <c r="B39" s="3"/>
      <c r="C39" s="3"/>
      <c r="D39" s="3"/>
      <c r="E39" s="20"/>
      <c r="F39" s="20"/>
      <c r="G39" s="20"/>
      <c r="H39" s="21"/>
      <c r="I39" s="21"/>
      <c r="J39" s="22"/>
      <c r="K39" s="17"/>
      <c r="L39" s="17"/>
      <c r="M39" s="18"/>
      <c r="N39" s="19"/>
    </row>
    <row r="40" spans="1:16" ht="25.5" customHeight="1" x14ac:dyDescent="0.25">
      <c r="A40" s="229" t="s">
        <v>25</v>
      </c>
      <c r="B40" s="229"/>
      <c r="C40" s="229"/>
      <c r="D40" s="229"/>
      <c r="E40" s="230"/>
      <c r="F40" s="26" t="s">
        <v>17</v>
      </c>
      <c r="G40" s="23"/>
      <c r="H40" s="23"/>
      <c r="J40" s="10" t="s">
        <v>15</v>
      </c>
      <c r="K40" s="10" t="s">
        <v>16</v>
      </c>
      <c r="L40" s="23"/>
      <c r="M40" s="23"/>
      <c r="N40" s="23"/>
    </row>
    <row r="41" spans="1:16" x14ac:dyDescent="0.25">
      <c r="A41" s="229"/>
      <c r="B41" s="229"/>
      <c r="C41" s="229"/>
      <c r="D41" s="229"/>
      <c r="E41" s="230"/>
      <c r="F41" s="16" t="str">
        <f>F33</f>
        <v/>
      </c>
      <c r="G41" s="24"/>
      <c r="H41" s="25"/>
      <c r="J41" s="30"/>
      <c r="K41" s="31" t="str">
        <f>IF(F41&lt;&gt;"",ROUND(F41*J41,2),"")</f>
        <v/>
      </c>
      <c r="L41" s="38"/>
      <c r="M41" s="249" t="s">
        <v>16</v>
      </c>
      <c r="N41" s="250"/>
      <c r="O41" s="147" t="str">
        <f>K41</f>
        <v/>
      </c>
    </row>
    <row r="42" spans="1:16" ht="5.25" customHeight="1" x14ac:dyDescent="0.25">
      <c r="A42" s="3"/>
      <c r="B42" s="3"/>
      <c r="C42" s="3"/>
      <c r="D42" s="3"/>
      <c r="E42"/>
      <c r="F42"/>
      <c r="G42"/>
      <c r="H42"/>
      <c r="L42" s="46"/>
      <c r="M42" s="46"/>
      <c r="N42" s="46"/>
    </row>
    <row r="43" spans="1:16" x14ac:dyDescent="0.25">
      <c r="B43" s="3"/>
      <c r="C43" s="3"/>
      <c r="D43" s="3"/>
      <c r="E43"/>
      <c r="F43"/>
      <c r="G43"/>
      <c r="H43"/>
      <c r="J43" s="136" t="s">
        <v>108</v>
      </c>
      <c r="K43" s="31" t="str">
        <f>IF(K33&lt;&gt;"",IF(K41&lt;&gt;0,K33+K41,""),"")</f>
        <v/>
      </c>
      <c r="L43" s="38"/>
      <c r="M43" s="46"/>
      <c r="N43" s="38"/>
      <c r="O43" s="128"/>
    </row>
    <row r="44" spans="1:16" ht="8.25" customHeight="1" x14ac:dyDescent="0.25">
      <c r="B44" s="3"/>
      <c r="C44" s="3"/>
      <c r="D44" s="3"/>
      <c r="E44"/>
      <c r="F44"/>
      <c r="G44"/>
      <c r="H44"/>
      <c r="J44" s="28"/>
      <c r="K44" s="38"/>
      <c r="L44" s="38"/>
      <c r="M44" s="46"/>
      <c r="N44" s="38"/>
    </row>
    <row r="45" spans="1:16" s="47" customFormat="1" ht="21.75" customHeight="1" x14ac:dyDescent="0.3">
      <c r="A45" s="244" t="s">
        <v>93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3" t="str">
        <f>(IF(ISNUMBER(N33),N33+K36+K41,"0,00"))</f>
        <v>0,00</v>
      </c>
      <c r="O45" s="243"/>
    </row>
    <row r="46" spans="1:16" ht="19.5" customHeight="1" x14ac:dyDescent="0.25">
      <c r="A46" s="245" t="s">
        <v>97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7"/>
      <c r="N46" s="243" t="str">
        <f>(IF(ISNUMBER(O33),O33+O36+O41,"0,00"))</f>
        <v>0,00</v>
      </c>
      <c r="O46" s="243"/>
    </row>
    <row r="47" spans="1:16" ht="15.75" customHeight="1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</row>
    <row r="48" spans="1:16" x14ac:dyDescent="0.25">
      <c r="A48" s="137" t="s">
        <v>109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4" x14ac:dyDescent="0.25">
      <c r="A49" s="115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240"/>
      <c r="M49" s="240"/>
      <c r="N49" s="1"/>
    </row>
    <row r="50" spans="1:14" x14ac:dyDescent="0.25">
      <c r="A50" s="3"/>
    </row>
    <row r="51" spans="1:14" x14ac:dyDescent="0.25">
      <c r="A51" s="3"/>
    </row>
    <row r="52" spans="1:14" x14ac:dyDescent="0.25">
      <c r="A52" s="3"/>
    </row>
    <row r="54" spans="1:14" x14ac:dyDescent="0.25">
      <c r="A54" s="3"/>
    </row>
    <row r="55" spans="1:14" x14ac:dyDescent="0.25">
      <c r="A55" s="3"/>
    </row>
    <row r="56" spans="1:14" x14ac:dyDescent="0.25">
      <c r="A56" s="3"/>
    </row>
  </sheetData>
  <sheetProtection algorithmName="SHA-512" hashValue="vvdeBVQ1hMM2M1nhoODwd1MOoSBNdb8iiDArNjWtS7p2Svmekfiq7REAMdHH9cQXlQS4FOB4iyKD/9udMMcGpw==" saltValue="050fSfZ0gOEK2wQWJMSuYQ==" spinCount="100000" sheet="1" selectLockedCells="1"/>
  <mergeCells count="34">
    <mergeCell ref="L49:M49"/>
    <mergeCell ref="A40:E41"/>
    <mergeCell ref="M41:N41"/>
    <mergeCell ref="A45:M45"/>
    <mergeCell ref="N45:O45"/>
    <mergeCell ref="A46:M46"/>
    <mergeCell ref="N46:O46"/>
    <mergeCell ref="M19:M20"/>
    <mergeCell ref="N19:N20"/>
    <mergeCell ref="O19:P19"/>
    <mergeCell ref="A35:E36"/>
    <mergeCell ref="M36:N36"/>
    <mergeCell ref="F19:F20"/>
    <mergeCell ref="G19:G20"/>
    <mergeCell ref="H19:J19"/>
    <mergeCell ref="K19:K20"/>
    <mergeCell ref="L19:L20"/>
    <mergeCell ref="E9:F9"/>
    <mergeCell ref="J9:K9"/>
    <mergeCell ref="E5:H5"/>
    <mergeCell ref="I5:J5"/>
    <mergeCell ref="K5:N5"/>
    <mergeCell ref="E11:N11"/>
    <mergeCell ref="A12:C13"/>
    <mergeCell ref="F13:H13"/>
    <mergeCell ref="J13:M13"/>
    <mergeCell ref="O11:P14"/>
    <mergeCell ref="A15:I15"/>
    <mergeCell ref="A16:I16"/>
    <mergeCell ref="A19:A20"/>
    <mergeCell ref="B19:B20"/>
    <mergeCell ref="C19:C20"/>
    <mergeCell ref="D19:D20"/>
    <mergeCell ref="E19:E20"/>
  </mergeCells>
  <conditionalFormatting sqref="N13">
    <cfRule type="cellIs" dxfId="25" priority="2" operator="lessThan">
      <formula>0.8</formula>
    </cfRule>
  </conditionalFormatting>
  <conditionalFormatting sqref="O11:P14">
    <cfRule type="containsText" dxfId="24" priority="1" operator="containsText" text="Die gewährte monatliche Ausbildungsvergütung liegt unter 80 Prozent der vergleichbaren Ausbildungsvergütung nach dem TVAöD-Pflege. Eine Erstattung durch das Land ist ausgeschlossen. ">
      <formula>NOT(ISERROR(SEARCH("Die gewährte monatliche Ausbildungsvergütung liegt unter 80 Prozent der vergleichbaren Ausbildungsvergütung nach dem TVAöD-Pflege. Eine Erstattung durch das Land ist ausgeschlossen. ",O11)))</formula>
    </cfRule>
  </conditionalFormatting>
  <dataValidations count="2">
    <dataValidation type="list" allowBlank="1" showInputMessage="1" showErrorMessage="1" sqref="F7">
      <formula1>$W$8:$W$9</formula1>
    </dataValidation>
    <dataValidation type="list" allowBlank="1" showInputMessage="1" showErrorMessage="1" sqref="K7">
      <formula1>$W$5:$W$6</formula1>
    </dataValidation>
  </dataValidations>
  <pageMargins left="0.7" right="0.7" top="0.78740157499999996" bottom="0.78740157499999996" header="0.3" footer="0.3"/>
  <pageSetup paperSize="9" scale="60" orientation="landscape"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showGridLines="0" workbookViewId="0">
      <selection activeCell="D14" sqref="D14"/>
    </sheetView>
  </sheetViews>
  <sheetFormatPr baseColWidth="10" defaultColWidth="11.42578125" defaultRowHeight="15" x14ac:dyDescent="0.25"/>
  <cols>
    <col min="1" max="1" width="9.28515625" style="2" customWidth="1"/>
    <col min="2" max="2" width="7.85546875" style="2" customWidth="1"/>
    <col min="3" max="3" width="10.42578125" style="2" customWidth="1"/>
    <col min="4" max="4" width="12.140625" style="2" customWidth="1"/>
    <col min="5" max="5" width="6.85546875" style="2" customWidth="1"/>
    <col min="6" max="6" width="10.5703125" style="2" customWidth="1"/>
    <col min="7" max="8" width="11.7109375" style="2" customWidth="1"/>
    <col min="9" max="9" width="10.5703125" style="2" customWidth="1"/>
    <col min="10" max="10" width="10.42578125" style="2" customWidth="1"/>
    <col min="11" max="11" width="10.85546875" style="2" customWidth="1"/>
    <col min="12" max="13" width="11.7109375" style="2" customWidth="1"/>
    <col min="14" max="14" width="11" style="2" customWidth="1"/>
    <col min="15" max="15" width="13.5703125" style="2" customWidth="1"/>
    <col min="16" max="16" width="21" style="2" customWidth="1"/>
    <col min="17" max="17" width="0" style="2" hidden="1" customWidth="1"/>
    <col min="18" max="23" width="11.42578125" style="2" hidden="1" customWidth="1"/>
    <col min="24" max="16384" width="11.42578125" style="2"/>
  </cols>
  <sheetData>
    <row r="1" spans="1:23" ht="15.75" x14ac:dyDescent="0.25">
      <c r="A1" s="116" t="s">
        <v>100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23" ht="18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3" ht="15.75" customHeight="1" x14ac:dyDescent="0.25">
      <c r="A3" s="6" t="s">
        <v>26</v>
      </c>
      <c r="B3" s="13"/>
      <c r="C3" s="13"/>
      <c r="D3" s="13"/>
      <c r="E3" s="170">
        <f>'Abrechnung Zusammenfassung'!F7</f>
        <v>0</v>
      </c>
      <c r="F3" s="168"/>
      <c r="G3" s="168"/>
      <c r="H3" s="168"/>
      <c r="I3" s="168"/>
      <c r="J3" s="168"/>
      <c r="K3" s="168"/>
      <c r="L3" s="168"/>
      <c r="M3" s="168"/>
      <c r="N3" s="169"/>
    </row>
    <row r="4" spans="1:23" s="36" customFormat="1" ht="8.25" customHeight="1" x14ac:dyDescent="0.25">
      <c r="A4" s="32"/>
      <c r="B4" s="33"/>
      <c r="C4" s="33"/>
      <c r="D4" s="33"/>
      <c r="E4" s="34"/>
      <c r="F4" s="34"/>
      <c r="G4" s="34"/>
      <c r="H4" s="34"/>
      <c r="I4" s="34"/>
      <c r="J4" s="34"/>
      <c r="K4" s="35"/>
      <c r="L4" s="35"/>
      <c r="M4" s="35"/>
      <c r="N4" s="35"/>
    </row>
    <row r="5" spans="1:23" ht="15.75" customHeight="1" x14ac:dyDescent="0.25">
      <c r="A5" s="6" t="s">
        <v>54</v>
      </c>
      <c r="B5" s="13"/>
      <c r="C5" s="13"/>
      <c r="D5" s="13"/>
      <c r="E5" s="231"/>
      <c r="F5" s="231"/>
      <c r="G5" s="231"/>
      <c r="H5" s="231"/>
      <c r="I5" s="232" t="s">
        <v>53</v>
      </c>
      <c r="J5" s="233"/>
      <c r="K5" s="226"/>
      <c r="L5" s="226"/>
      <c r="M5" s="226"/>
      <c r="N5" s="226"/>
      <c r="W5" s="2" t="s">
        <v>3</v>
      </c>
    </row>
    <row r="6" spans="1:23" ht="7.5" customHeight="1" x14ac:dyDescent="0.25">
      <c r="A6" s="7"/>
      <c r="B6" s="8"/>
      <c r="C6" s="13"/>
      <c r="D6" s="13"/>
      <c r="E6" s="14"/>
      <c r="F6" s="14"/>
      <c r="G6" s="14"/>
      <c r="H6" s="14"/>
      <c r="I6" s="12"/>
      <c r="J6" s="12"/>
      <c r="K6" s="12"/>
      <c r="L6" s="12"/>
      <c r="M6" s="12"/>
      <c r="N6" s="12"/>
      <c r="W6" s="2" t="s">
        <v>4</v>
      </c>
    </row>
    <row r="7" spans="1:23" ht="15.75" customHeight="1" x14ac:dyDescent="0.25">
      <c r="A7" s="7" t="s">
        <v>20</v>
      </c>
      <c r="B7" s="8"/>
      <c r="E7" s="117" t="s">
        <v>116</v>
      </c>
      <c r="F7" s="67"/>
      <c r="G7" s="2" t="s">
        <v>115</v>
      </c>
      <c r="H7" s="68"/>
      <c r="J7" s="145" t="s">
        <v>117</v>
      </c>
      <c r="K7" s="67"/>
      <c r="L7" s="2" t="s">
        <v>115</v>
      </c>
      <c r="M7" s="68"/>
    </row>
    <row r="8" spans="1:23" ht="7.5" customHeight="1" x14ac:dyDescent="0.25">
      <c r="A8" s="7"/>
      <c r="B8" s="8"/>
      <c r="E8" s="4"/>
      <c r="F8" s="39"/>
      <c r="G8" s="39"/>
      <c r="H8" s="4"/>
      <c r="I8" s="4"/>
      <c r="J8" s="12"/>
      <c r="K8" s="12"/>
      <c r="L8" s="12"/>
      <c r="M8" s="12"/>
      <c r="N8" s="12"/>
      <c r="W8" s="2" t="s">
        <v>4</v>
      </c>
    </row>
    <row r="9" spans="1:23" ht="16.5" customHeight="1" x14ac:dyDescent="0.25">
      <c r="A9" s="7" t="s">
        <v>21</v>
      </c>
      <c r="B9" s="8"/>
      <c r="C9" s="91" t="s">
        <v>68</v>
      </c>
      <c r="E9" s="238" t="s">
        <v>22</v>
      </c>
      <c r="F9" s="239"/>
      <c r="G9" s="67"/>
      <c r="J9" s="236" t="s">
        <v>19</v>
      </c>
      <c r="K9" s="237"/>
      <c r="L9" s="67"/>
      <c r="M9" s="37"/>
      <c r="N9" s="12"/>
      <c r="O9" s="133"/>
      <c r="P9" s="133"/>
      <c r="W9" s="2" t="s">
        <v>5</v>
      </c>
    </row>
    <row r="10" spans="1:23" ht="7.5" customHeight="1" x14ac:dyDescent="0.25">
      <c r="A10" s="7"/>
      <c r="B10" s="8"/>
      <c r="C10" s="13"/>
      <c r="D10" s="13"/>
      <c r="E10" s="4"/>
      <c r="F10" s="4"/>
      <c r="G10" s="4"/>
      <c r="H10" s="12"/>
      <c r="I10" s="12"/>
      <c r="J10" s="12"/>
      <c r="K10" s="12"/>
      <c r="L10" s="12"/>
      <c r="M10" s="12"/>
      <c r="N10" s="12"/>
      <c r="O10" s="133"/>
      <c r="P10" s="133"/>
    </row>
    <row r="11" spans="1:23" ht="15.75" customHeight="1" x14ac:dyDescent="0.25">
      <c r="A11" s="7" t="s">
        <v>73</v>
      </c>
      <c r="B11" s="13"/>
      <c r="C11" s="13"/>
      <c r="D11" s="13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07" t="str">
        <f>IF(N13&lt;80%,V16,IF(AND(N13&gt;80%,N13&lt;89.995%),V17,""))</f>
        <v/>
      </c>
      <c r="P11" s="207"/>
    </row>
    <row r="12" spans="1:23" ht="20.25" customHeight="1" x14ac:dyDescent="0.25">
      <c r="A12" s="234" t="s">
        <v>72</v>
      </c>
      <c r="B12" s="234"/>
      <c r="C12" s="234"/>
      <c r="D12" s="13"/>
      <c r="E12" s="95"/>
      <c r="F12" s="95"/>
      <c r="G12" s="95"/>
      <c r="H12" s="96"/>
      <c r="I12" s="96"/>
      <c r="J12" s="96"/>
      <c r="K12" s="97"/>
      <c r="L12" s="97"/>
      <c r="M12" s="97"/>
      <c r="N12" s="12"/>
      <c r="O12" s="207"/>
      <c r="P12" s="207"/>
      <c r="V12" s="129"/>
    </row>
    <row r="13" spans="1:23" ht="29.25" customHeight="1" x14ac:dyDescent="0.25">
      <c r="A13" s="235"/>
      <c r="B13" s="235"/>
      <c r="C13" s="235"/>
      <c r="D13" s="101"/>
      <c r="E13" s="99"/>
      <c r="F13" s="218" t="s">
        <v>71</v>
      </c>
      <c r="G13" s="218"/>
      <c r="H13" s="218"/>
      <c r="I13" s="100" t="str">
        <f>IF((D13=""),"",(IF($L$9="",1490.69,1552.07)))</f>
        <v/>
      </c>
      <c r="J13" s="219" t="s">
        <v>75</v>
      </c>
      <c r="K13" s="219"/>
      <c r="L13" s="219"/>
      <c r="M13" s="220"/>
      <c r="N13" s="102" t="str">
        <f>IF(ISNUMBER(D13),D13/I13,"0,00%")</f>
        <v>0,00%</v>
      </c>
      <c r="O13" s="207"/>
      <c r="P13" s="207"/>
    </row>
    <row r="14" spans="1:23" ht="10.5" customHeight="1" x14ac:dyDescent="0.25">
      <c r="A14" s="142"/>
      <c r="B14" s="142"/>
      <c r="C14" s="142"/>
      <c r="D14" s="251"/>
      <c r="E14" s="99"/>
      <c r="F14" s="143"/>
      <c r="G14" s="143"/>
      <c r="H14" s="143"/>
      <c r="I14" s="106"/>
      <c r="J14" s="144"/>
      <c r="K14" s="144"/>
      <c r="L14" s="144"/>
      <c r="M14" s="144"/>
      <c r="N14" s="108"/>
      <c r="O14" s="207"/>
      <c r="P14" s="207"/>
    </row>
    <row r="15" spans="1:23" ht="21.75" customHeight="1" x14ac:dyDescent="0.25">
      <c r="A15" s="221" t="s">
        <v>106</v>
      </c>
      <c r="B15" s="221"/>
      <c r="C15" s="221"/>
      <c r="D15" s="221"/>
      <c r="E15" s="221"/>
      <c r="F15" s="221"/>
      <c r="G15" s="221"/>
      <c r="H15" s="221"/>
      <c r="I15" s="222"/>
      <c r="J15" s="111" t="s">
        <v>76</v>
      </c>
      <c r="K15" s="146"/>
      <c r="L15" s="113" t="s">
        <v>77</v>
      </c>
      <c r="M15" s="146"/>
      <c r="O15" s="140"/>
      <c r="P15" s="140"/>
    </row>
    <row r="16" spans="1:23" ht="24.75" customHeight="1" x14ac:dyDescent="0.25">
      <c r="A16" s="223" t="s">
        <v>122</v>
      </c>
      <c r="B16" s="224"/>
      <c r="C16" s="224"/>
      <c r="D16" s="224"/>
      <c r="E16" s="224"/>
      <c r="F16" s="224"/>
      <c r="G16" s="224"/>
      <c r="H16" s="224"/>
      <c r="I16" s="225"/>
      <c r="J16" s="111" t="s">
        <v>76</v>
      </c>
      <c r="K16" s="146"/>
      <c r="L16" s="113" t="s">
        <v>77</v>
      </c>
      <c r="M16" s="146"/>
      <c r="O16" s="126" t="s">
        <v>79</v>
      </c>
      <c r="P16" s="146"/>
      <c r="V16" s="139" t="s">
        <v>104</v>
      </c>
    </row>
    <row r="17" spans="1:22" ht="13.5" customHeight="1" x14ac:dyDescent="0.25">
      <c r="A17" s="123"/>
      <c r="B17" s="110"/>
      <c r="C17" s="110"/>
      <c r="D17" s="110"/>
      <c r="E17" s="110"/>
      <c r="F17" s="110"/>
      <c r="G17" s="110"/>
      <c r="H17" s="110"/>
      <c r="I17" s="110"/>
      <c r="J17" s="124"/>
      <c r="K17" s="144"/>
      <c r="L17" s="108"/>
      <c r="V17" s="134" t="s">
        <v>120</v>
      </c>
    </row>
    <row r="18" spans="1:22" ht="9" customHeight="1" x14ac:dyDescent="0.25">
      <c r="C18" s="115"/>
      <c r="D18" s="121"/>
      <c r="E18" s="122"/>
      <c r="F18" s="122"/>
      <c r="G18" s="122"/>
      <c r="H18" s="121"/>
      <c r="I18" s="121"/>
      <c r="J18" s="121"/>
      <c r="K18" s="122"/>
      <c r="L18" s="144"/>
      <c r="M18" s="144"/>
      <c r="N18" s="108"/>
    </row>
    <row r="19" spans="1:22" ht="27" customHeight="1" x14ac:dyDescent="0.25">
      <c r="A19" s="208" t="s">
        <v>0</v>
      </c>
      <c r="B19" s="208" t="s">
        <v>2</v>
      </c>
      <c r="C19" s="208" t="s">
        <v>81</v>
      </c>
      <c r="D19" s="208" t="s">
        <v>82</v>
      </c>
      <c r="E19" s="209" t="s">
        <v>83</v>
      </c>
      <c r="F19" s="212" t="s">
        <v>102</v>
      </c>
      <c r="G19" s="209" t="s">
        <v>84</v>
      </c>
      <c r="H19" s="215" t="s">
        <v>1</v>
      </c>
      <c r="I19" s="216"/>
      <c r="J19" s="217"/>
      <c r="K19" s="241" t="s">
        <v>23</v>
      </c>
      <c r="L19" s="209" t="s">
        <v>88</v>
      </c>
      <c r="M19" s="209" t="s">
        <v>89</v>
      </c>
      <c r="N19" s="212" t="s">
        <v>90</v>
      </c>
      <c r="O19" s="248" t="s">
        <v>114</v>
      </c>
      <c r="P19" s="248"/>
    </row>
    <row r="20" spans="1:22" ht="60" customHeight="1" x14ac:dyDescent="0.25">
      <c r="A20" s="208" t="s">
        <v>0</v>
      </c>
      <c r="B20" s="208"/>
      <c r="C20" s="208"/>
      <c r="D20" s="208"/>
      <c r="E20" s="210"/>
      <c r="F20" s="213"/>
      <c r="G20" s="210"/>
      <c r="H20" s="44" t="s">
        <v>85</v>
      </c>
      <c r="I20" s="5" t="s">
        <v>86</v>
      </c>
      <c r="J20" s="11" t="s">
        <v>87</v>
      </c>
      <c r="K20" s="242"/>
      <c r="L20" s="211"/>
      <c r="M20" s="211"/>
      <c r="N20" s="214"/>
      <c r="O20" s="104" t="s">
        <v>91</v>
      </c>
      <c r="P20" s="135" t="s">
        <v>107</v>
      </c>
    </row>
    <row r="21" spans="1:22" ht="16.5" customHeight="1" x14ac:dyDescent="0.25">
      <c r="A21" s="65"/>
      <c r="B21" s="150"/>
      <c r="C21" s="66"/>
      <c r="D21" s="66"/>
      <c r="E21" s="41"/>
      <c r="F21" s="42" t="str">
        <f t="shared" ref="F21:F32" si="0">IF(C21="","",C21+D21+E21)</f>
        <v/>
      </c>
      <c r="G21" s="41"/>
      <c r="H21" s="43"/>
      <c r="I21" s="43"/>
      <c r="J21" s="43"/>
      <c r="K21" s="40" t="str">
        <f>IF(F21="","",(F21+H21+I21+J21))</f>
        <v/>
      </c>
      <c r="L21" s="43"/>
      <c r="M21" s="43"/>
      <c r="N21" s="42" t="str">
        <f t="shared" ref="N21:N32" si="1">IF(K21="","",K21-L21-M21)</f>
        <v/>
      </c>
      <c r="O21" s="155"/>
      <c r="P21" s="148"/>
    </row>
    <row r="22" spans="1:22" ht="16.5" customHeight="1" x14ac:dyDescent="0.25">
      <c r="A22" s="65"/>
      <c r="B22" s="150"/>
      <c r="C22" s="66"/>
      <c r="D22" s="66"/>
      <c r="E22" s="41"/>
      <c r="F22" s="42" t="str">
        <f t="shared" si="0"/>
        <v/>
      </c>
      <c r="G22" s="41"/>
      <c r="H22" s="43"/>
      <c r="I22" s="43"/>
      <c r="J22" s="43"/>
      <c r="K22" s="40" t="str">
        <f t="shared" ref="K22:K32" si="2">IF(F22="","",(F22+H22+I22+J22))</f>
        <v/>
      </c>
      <c r="L22" s="43"/>
      <c r="M22" s="43"/>
      <c r="N22" s="42" t="str">
        <f t="shared" si="1"/>
        <v/>
      </c>
      <c r="O22" s="155"/>
      <c r="P22" s="148"/>
      <c r="T22" s="2">
        <f>COUNTA(C21:C25)</f>
        <v>0</v>
      </c>
    </row>
    <row r="23" spans="1:22" ht="16.5" customHeight="1" x14ac:dyDescent="0.25">
      <c r="A23" s="65"/>
      <c r="B23" s="150"/>
      <c r="C23" s="66"/>
      <c r="D23" s="66"/>
      <c r="E23" s="41"/>
      <c r="F23" s="42" t="str">
        <f t="shared" si="0"/>
        <v/>
      </c>
      <c r="G23" s="41"/>
      <c r="H23" s="43"/>
      <c r="I23" s="43"/>
      <c r="J23" s="43"/>
      <c r="K23" s="40" t="str">
        <f t="shared" si="2"/>
        <v/>
      </c>
      <c r="L23" s="43"/>
      <c r="M23" s="43"/>
      <c r="N23" s="42" t="str">
        <f t="shared" si="1"/>
        <v/>
      </c>
      <c r="O23" s="155"/>
      <c r="P23" s="148"/>
    </row>
    <row r="24" spans="1:22" ht="16.5" customHeight="1" x14ac:dyDescent="0.25">
      <c r="A24" s="65"/>
      <c r="B24" s="150"/>
      <c r="C24" s="66"/>
      <c r="D24" s="66"/>
      <c r="E24" s="41"/>
      <c r="F24" s="42" t="str">
        <f t="shared" si="0"/>
        <v/>
      </c>
      <c r="G24" s="41"/>
      <c r="H24" s="43"/>
      <c r="I24" s="43"/>
      <c r="J24" s="43"/>
      <c r="K24" s="40" t="str">
        <f t="shared" si="2"/>
        <v/>
      </c>
      <c r="L24" s="43"/>
      <c r="M24" s="43"/>
      <c r="N24" s="42" t="str">
        <f t="shared" si="1"/>
        <v/>
      </c>
      <c r="O24" s="155"/>
      <c r="P24" s="148"/>
    </row>
    <row r="25" spans="1:22" ht="16.5" customHeight="1" x14ac:dyDescent="0.25">
      <c r="A25" s="65"/>
      <c r="B25" s="150"/>
      <c r="C25" s="66"/>
      <c r="D25" s="66"/>
      <c r="E25" s="41"/>
      <c r="F25" s="42" t="str">
        <f t="shared" si="0"/>
        <v/>
      </c>
      <c r="G25" s="41"/>
      <c r="H25" s="43"/>
      <c r="I25" s="43"/>
      <c r="J25" s="43"/>
      <c r="K25" s="40" t="str">
        <f t="shared" si="2"/>
        <v/>
      </c>
      <c r="L25" s="43"/>
      <c r="M25" s="43"/>
      <c r="N25" s="42" t="str">
        <f t="shared" si="1"/>
        <v/>
      </c>
      <c r="O25" s="155"/>
      <c r="P25" s="148"/>
    </row>
    <row r="26" spans="1:22" ht="16.5" customHeight="1" x14ac:dyDescent="0.25">
      <c r="A26" s="65"/>
      <c r="B26" s="150"/>
      <c r="C26" s="66"/>
      <c r="D26" s="66"/>
      <c r="E26" s="41"/>
      <c r="F26" s="42" t="str">
        <f t="shared" si="0"/>
        <v/>
      </c>
      <c r="G26" s="41"/>
      <c r="H26" s="43"/>
      <c r="I26" s="43"/>
      <c r="J26" s="43"/>
      <c r="K26" s="40" t="str">
        <f t="shared" si="2"/>
        <v/>
      </c>
      <c r="L26" s="43"/>
      <c r="M26" s="43"/>
      <c r="N26" s="42" t="str">
        <f t="shared" si="1"/>
        <v/>
      </c>
      <c r="O26" s="155"/>
      <c r="P26" s="148"/>
    </row>
    <row r="27" spans="1:22" ht="16.5" customHeight="1" x14ac:dyDescent="0.25">
      <c r="A27" s="65"/>
      <c r="B27" s="150"/>
      <c r="C27" s="66"/>
      <c r="D27" s="66"/>
      <c r="E27" s="41"/>
      <c r="F27" s="42" t="str">
        <f t="shared" si="0"/>
        <v/>
      </c>
      <c r="G27" s="41"/>
      <c r="H27" s="43"/>
      <c r="I27" s="43"/>
      <c r="J27" s="43"/>
      <c r="K27" s="40" t="str">
        <f t="shared" si="2"/>
        <v/>
      </c>
      <c r="L27" s="43"/>
      <c r="M27" s="43"/>
      <c r="N27" s="42" t="str">
        <f t="shared" si="1"/>
        <v/>
      </c>
      <c r="O27" s="155"/>
      <c r="P27" s="148"/>
    </row>
    <row r="28" spans="1:22" ht="16.5" customHeight="1" x14ac:dyDescent="0.25">
      <c r="A28" s="65"/>
      <c r="B28" s="150"/>
      <c r="C28" s="66"/>
      <c r="D28" s="66"/>
      <c r="E28" s="41"/>
      <c r="F28" s="42" t="str">
        <f t="shared" si="0"/>
        <v/>
      </c>
      <c r="G28" s="41"/>
      <c r="H28" s="43"/>
      <c r="I28" s="43"/>
      <c r="J28" s="43"/>
      <c r="K28" s="40" t="str">
        <f t="shared" si="2"/>
        <v/>
      </c>
      <c r="L28" s="43"/>
      <c r="M28" s="43"/>
      <c r="N28" s="42" t="str">
        <f t="shared" si="1"/>
        <v/>
      </c>
      <c r="O28" s="155"/>
      <c r="P28" s="148"/>
    </row>
    <row r="29" spans="1:22" ht="16.5" customHeight="1" x14ac:dyDescent="0.25">
      <c r="A29" s="65"/>
      <c r="B29" s="150"/>
      <c r="C29" s="66"/>
      <c r="D29" s="66"/>
      <c r="E29" s="41"/>
      <c r="F29" s="42" t="str">
        <f t="shared" si="0"/>
        <v/>
      </c>
      <c r="G29" s="41"/>
      <c r="H29" s="43"/>
      <c r="I29" s="43"/>
      <c r="J29" s="43"/>
      <c r="K29" s="40" t="str">
        <f t="shared" si="2"/>
        <v/>
      </c>
      <c r="L29" s="43"/>
      <c r="M29" s="43"/>
      <c r="N29" s="42" t="str">
        <f t="shared" si="1"/>
        <v/>
      </c>
      <c r="O29" s="155"/>
      <c r="P29" s="148"/>
    </row>
    <row r="30" spans="1:22" ht="16.5" customHeight="1" x14ac:dyDescent="0.25">
      <c r="A30" s="65"/>
      <c r="B30" s="150"/>
      <c r="C30" s="66"/>
      <c r="D30" s="66"/>
      <c r="E30" s="41"/>
      <c r="F30" s="42" t="str">
        <f t="shared" si="0"/>
        <v/>
      </c>
      <c r="G30" s="41"/>
      <c r="H30" s="43"/>
      <c r="I30" s="43"/>
      <c r="J30" s="43"/>
      <c r="K30" s="40" t="str">
        <f t="shared" si="2"/>
        <v/>
      </c>
      <c r="L30" s="43"/>
      <c r="M30" s="43"/>
      <c r="N30" s="42" t="str">
        <f t="shared" si="1"/>
        <v/>
      </c>
      <c r="O30" s="155"/>
      <c r="P30" s="148"/>
    </row>
    <row r="31" spans="1:22" s="1" customFormat="1" ht="16.5" customHeight="1" x14ac:dyDescent="0.25">
      <c r="A31" s="65"/>
      <c r="B31" s="150"/>
      <c r="C31" s="66"/>
      <c r="D31" s="66"/>
      <c r="E31" s="41"/>
      <c r="F31" s="42" t="str">
        <f t="shared" si="0"/>
        <v/>
      </c>
      <c r="G31" s="41"/>
      <c r="H31" s="43"/>
      <c r="I31" s="43"/>
      <c r="J31" s="43"/>
      <c r="K31" s="40" t="str">
        <f t="shared" si="2"/>
        <v/>
      </c>
      <c r="L31" s="43"/>
      <c r="M31" s="43"/>
      <c r="N31" s="42" t="str">
        <f t="shared" si="1"/>
        <v/>
      </c>
      <c r="O31" s="155"/>
      <c r="P31" s="148"/>
    </row>
    <row r="32" spans="1:22" ht="16.5" customHeight="1" x14ac:dyDescent="0.25">
      <c r="A32" s="65"/>
      <c r="B32" s="150"/>
      <c r="C32" s="66"/>
      <c r="D32" s="66"/>
      <c r="E32" s="41"/>
      <c r="F32" s="42" t="str">
        <f t="shared" si="0"/>
        <v/>
      </c>
      <c r="G32" s="41"/>
      <c r="H32" s="43"/>
      <c r="I32" s="43"/>
      <c r="J32" s="43"/>
      <c r="K32" s="40" t="str">
        <f t="shared" si="2"/>
        <v/>
      </c>
      <c r="L32" s="43"/>
      <c r="M32" s="43"/>
      <c r="N32" s="42" t="str">
        <f t="shared" si="1"/>
        <v/>
      </c>
      <c r="O32" s="156"/>
      <c r="P32" s="148"/>
    </row>
    <row r="33" spans="1:16" ht="16.5" customHeight="1" x14ac:dyDescent="0.25">
      <c r="A33" s="40" t="str">
        <f t="shared" ref="A33:E33" si="3">IF(SUM(A21:A32)=0,"",SUM(A21:A32))</f>
        <v/>
      </c>
      <c r="B33" s="40"/>
      <c r="C33" s="40" t="str">
        <f t="shared" si="3"/>
        <v/>
      </c>
      <c r="D33" s="40">
        <f>SUM(D21:D32)</f>
        <v>0</v>
      </c>
      <c r="E33" s="40" t="str">
        <f t="shared" si="3"/>
        <v/>
      </c>
      <c r="F33" s="40" t="str">
        <f>IF(SUM(F21:F32)=0,"",SUM(F21:F32))</f>
        <v/>
      </c>
      <c r="G33" s="40" t="str">
        <f>IF(SUM(G21:G32)=0,"",SUM(G21:G32))</f>
        <v/>
      </c>
      <c r="H33" s="40" t="str">
        <f t="shared" ref="H33:N33" si="4">IF(SUM(H21:H32)=0,"",SUM(H21:H32))</f>
        <v/>
      </c>
      <c r="I33" s="40" t="str">
        <f t="shared" si="4"/>
        <v/>
      </c>
      <c r="J33" s="40" t="str">
        <f t="shared" si="4"/>
        <v/>
      </c>
      <c r="K33" s="40" t="str">
        <f t="shared" si="4"/>
        <v/>
      </c>
      <c r="L33" s="40" t="str">
        <f t="shared" si="4"/>
        <v/>
      </c>
      <c r="M33" s="40" t="str">
        <f t="shared" si="4"/>
        <v/>
      </c>
      <c r="N33" s="42" t="str">
        <f t="shared" si="4"/>
        <v/>
      </c>
      <c r="O33" s="156" t="str">
        <f>IF(SUM(O21:O32)=0,"",SUM(O21:O32))</f>
        <v/>
      </c>
      <c r="P33" s="148"/>
    </row>
    <row r="34" spans="1:16" ht="16.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5"/>
      <c r="O34" s="9"/>
    </row>
    <row r="35" spans="1:16" ht="25.5" customHeight="1" x14ac:dyDescent="0.25">
      <c r="A35" s="227" t="s">
        <v>78</v>
      </c>
      <c r="B35" s="227"/>
      <c r="C35" s="227"/>
      <c r="D35" s="227"/>
      <c r="E35" s="228"/>
      <c r="F35" s="10" t="s">
        <v>24</v>
      </c>
      <c r="H35" s="10" t="s">
        <v>6</v>
      </c>
      <c r="I35" s="10" t="s">
        <v>9</v>
      </c>
      <c r="J35" s="10" t="s">
        <v>7</v>
      </c>
      <c r="K35" s="10" t="s">
        <v>8</v>
      </c>
      <c r="L35" s="23"/>
      <c r="M35" s="23"/>
      <c r="N35" s="23"/>
    </row>
    <row r="36" spans="1:16" ht="16.5" customHeight="1" x14ac:dyDescent="0.25">
      <c r="A36" s="227"/>
      <c r="B36" s="227"/>
      <c r="C36" s="227"/>
      <c r="D36" s="227"/>
      <c r="E36" s="228"/>
      <c r="F36" s="16" t="str">
        <f>F33</f>
        <v/>
      </c>
      <c r="H36" s="29"/>
      <c r="I36" s="29"/>
      <c r="J36" s="30"/>
      <c r="K36" s="31" t="str">
        <f>IF(OR(F36="",F36=0),"",ROUND(F36*(H36*I36+J36)/1000,2))</f>
        <v/>
      </c>
      <c r="L36" s="38"/>
      <c r="M36" s="249" t="s">
        <v>8</v>
      </c>
      <c r="N36" s="250"/>
      <c r="O36" s="147" t="str">
        <f>K36</f>
        <v/>
      </c>
    </row>
    <row r="37" spans="1:16" ht="5.25" customHeight="1" x14ac:dyDescent="0.25">
      <c r="A37" s="3"/>
      <c r="B37" s="3"/>
      <c r="C37" s="3"/>
      <c r="D37" s="3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 ht="15" customHeight="1" x14ac:dyDescent="0.25">
      <c r="A38" s="13"/>
      <c r="B38" s="3"/>
      <c r="C38" s="3"/>
      <c r="D38" s="3"/>
      <c r="E38" s="20"/>
      <c r="F38" s="20"/>
      <c r="G38" s="20"/>
      <c r="H38" s="21"/>
      <c r="I38" s="21"/>
      <c r="J38" s="27" t="s">
        <v>18</v>
      </c>
      <c r="K38" s="31" t="str">
        <f>IF(K33&lt;&gt;"",IF(K36&lt;&gt;0,K33+K36,""),"")</f>
        <v/>
      </c>
      <c r="L38" s="38"/>
      <c r="M38" s="18"/>
      <c r="N38" s="45"/>
    </row>
    <row r="39" spans="1:16" ht="7.5" customHeight="1" x14ac:dyDescent="0.25">
      <c r="A39" s="13"/>
      <c r="B39" s="3"/>
      <c r="C39" s="3"/>
      <c r="D39" s="3"/>
      <c r="E39" s="20"/>
      <c r="F39" s="20"/>
      <c r="G39" s="20"/>
      <c r="H39" s="21"/>
      <c r="I39" s="21"/>
      <c r="J39" s="22"/>
      <c r="K39" s="17"/>
      <c r="L39" s="17"/>
      <c r="M39" s="18"/>
      <c r="N39" s="19"/>
    </row>
    <row r="40" spans="1:16" ht="25.5" customHeight="1" x14ac:dyDescent="0.25">
      <c r="A40" s="229" t="s">
        <v>25</v>
      </c>
      <c r="B40" s="229"/>
      <c r="C40" s="229"/>
      <c r="D40" s="229"/>
      <c r="E40" s="230"/>
      <c r="F40" s="26" t="s">
        <v>17</v>
      </c>
      <c r="G40" s="23"/>
      <c r="H40" s="23"/>
      <c r="J40" s="10" t="s">
        <v>15</v>
      </c>
      <c r="K40" s="10" t="s">
        <v>16</v>
      </c>
      <c r="L40" s="23"/>
      <c r="M40" s="23"/>
      <c r="N40" s="23"/>
    </row>
    <row r="41" spans="1:16" x14ac:dyDescent="0.25">
      <c r="A41" s="229"/>
      <c r="B41" s="229"/>
      <c r="C41" s="229"/>
      <c r="D41" s="229"/>
      <c r="E41" s="230"/>
      <c r="F41" s="16" t="str">
        <f>F33</f>
        <v/>
      </c>
      <c r="G41" s="24"/>
      <c r="H41" s="25"/>
      <c r="J41" s="30"/>
      <c r="K41" s="31" t="str">
        <f>IF(F41&lt;&gt;"",ROUND(F41*J41,2),"")</f>
        <v/>
      </c>
      <c r="L41" s="38"/>
      <c r="M41" s="249" t="s">
        <v>16</v>
      </c>
      <c r="N41" s="250"/>
      <c r="O41" s="147" t="str">
        <f>K41</f>
        <v/>
      </c>
    </row>
    <row r="42" spans="1:16" ht="5.25" customHeight="1" x14ac:dyDescent="0.25">
      <c r="A42" s="3"/>
      <c r="B42" s="3"/>
      <c r="C42" s="3"/>
      <c r="D42" s="3"/>
      <c r="E42"/>
      <c r="F42"/>
      <c r="G42"/>
      <c r="H42"/>
      <c r="L42" s="46"/>
      <c r="M42" s="46"/>
      <c r="N42" s="46"/>
    </row>
    <row r="43" spans="1:16" x14ac:dyDescent="0.25">
      <c r="B43" s="3"/>
      <c r="C43" s="3"/>
      <c r="D43" s="3"/>
      <c r="E43"/>
      <c r="F43"/>
      <c r="G43"/>
      <c r="H43"/>
      <c r="J43" s="136" t="s">
        <v>108</v>
      </c>
      <c r="K43" s="31" t="str">
        <f>IF(K33&lt;&gt;"",IF(K41&lt;&gt;0,K33+K41,""),"")</f>
        <v/>
      </c>
      <c r="L43" s="38"/>
      <c r="M43" s="46"/>
      <c r="N43" s="38"/>
      <c r="O43" s="128"/>
    </row>
    <row r="44" spans="1:16" ht="8.25" customHeight="1" x14ac:dyDescent="0.25">
      <c r="B44" s="3"/>
      <c r="C44" s="3"/>
      <c r="D44" s="3"/>
      <c r="E44"/>
      <c r="F44"/>
      <c r="G44"/>
      <c r="H44"/>
      <c r="J44" s="28"/>
      <c r="K44" s="38"/>
      <c r="L44" s="38"/>
      <c r="M44" s="46"/>
      <c r="N44" s="38"/>
    </row>
    <row r="45" spans="1:16" s="47" customFormat="1" ht="21.75" customHeight="1" x14ac:dyDescent="0.3">
      <c r="A45" s="244" t="s">
        <v>93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3" t="str">
        <f>(IF(ISNUMBER(N33),N33+K36+K41,"0,00"))</f>
        <v>0,00</v>
      </c>
      <c r="O45" s="243"/>
    </row>
    <row r="46" spans="1:16" ht="19.5" customHeight="1" x14ac:dyDescent="0.25">
      <c r="A46" s="245" t="s">
        <v>97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7"/>
      <c r="N46" s="243" t="str">
        <f>(IF(ISNUMBER(O33),O33+O36+O41,"0,00"))</f>
        <v>0,00</v>
      </c>
      <c r="O46" s="243"/>
    </row>
    <row r="47" spans="1:16" ht="15.75" customHeight="1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</row>
    <row r="48" spans="1:16" x14ac:dyDescent="0.25">
      <c r="A48" s="137" t="s">
        <v>109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4" x14ac:dyDescent="0.25">
      <c r="A49" s="115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240"/>
      <c r="M49" s="240"/>
      <c r="N49" s="1"/>
    </row>
    <row r="50" spans="1:14" x14ac:dyDescent="0.25">
      <c r="A50" s="3"/>
    </row>
    <row r="51" spans="1:14" x14ac:dyDescent="0.25">
      <c r="A51" s="3"/>
    </row>
    <row r="52" spans="1:14" x14ac:dyDescent="0.25">
      <c r="A52" s="3"/>
    </row>
    <row r="54" spans="1:14" x14ac:dyDescent="0.25">
      <c r="A54" s="3"/>
    </row>
    <row r="55" spans="1:14" x14ac:dyDescent="0.25">
      <c r="A55" s="3"/>
    </row>
    <row r="56" spans="1:14" x14ac:dyDescent="0.25">
      <c r="A56" s="3"/>
    </row>
  </sheetData>
  <sheetProtection algorithmName="SHA-512" hashValue="uUUNNmfHFGFvY1K1A4kmUck2t33d9ORXS7r+GWumWC6PdNV81dIjHvg6E8V3nHyacCyJvkbvLdSm0uaBEVZsjA==" saltValue="+rgrov+xclaURSsm1xtWNg==" spinCount="100000" sheet="1" objects="1" scenarios="1"/>
  <mergeCells count="34">
    <mergeCell ref="L49:M49"/>
    <mergeCell ref="A40:E41"/>
    <mergeCell ref="M41:N41"/>
    <mergeCell ref="A45:M45"/>
    <mergeCell ref="N45:O45"/>
    <mergeCell ref="A46:M46"/>
    <mergeCell ref="N46:O46"/>
    <mergeCell ref="M19:M20"/>
    <mergeCell ref="N19:N20"/>
    <mergeCell ref="O19:P19"/>
    <mergeCell ref="A35:E36"/>
    <mergeCell ref="M36:N36"/>
    <mergeCell ref="F19:F20"/>
    <mergeCell ref="G19:G20"/>
    <mergeCell ref="H19:J19"/>
    <mergeCell ref="K19:K20"/>
    <mergeCell ref="L19:L20"/>
    <mergeCell ref="E9:F9"/>
    <mergeCell ref="J9:K9"/>
    <mergeCell ref="E5:H5"/>
    <mergeCell ref="I5:J5"/>
    <mergeCell ref="K5:N5"/>
    <mergeCell ref="E11:N11"/>
    <mergeCell ref="A12:C13"/>
    <mergeCell ref="F13:H13"/>
    <mergeCell ref="J13:M13"/>
    <mergeCell ref="O11:P14"/>
    <mergeCell ref="A15:I15"/>
    <mergeCell ref="A16:I16"/>
    <mergeCell ref="A19:A20"/>
    <mergeCell ref="B19:B20"/>
    <mergeCell ref="C19:C20"/>
    <mergeCell ref="D19:D20"/>
    <mergeCell ref="E19:E20"/>
  </mergeCells>
  <conditionalFormatting sqref="N13">
    <cfRule type="cellIs" dxfId="23" priority="2" operator="lessThan">
      <formula>0.8</formula>
    </cfRule>
  </conditionalFormatting>
  <conditionalFormatting sqref="O11:P14">
    <cfRule type="containsText" dxfId="22" priority="1" operator="containsText" text="Die gewährte monatliche Ausbildungsvergütung liegt unter 80 Prozent der vergleichbaren Ausbildungsvergütung nach dem TVAöD-Pflege. Eine Erstattung durch das Land ist ausgeschlossen. ">
      <formula>NOT(ISERROR(SEARCH("Die gewährte monatliche Ausbildungsvergütung liegt unter 80 Prozent der vergleichbaren Ausbildungsvergütung nach dem TVAöD-Pflege. Eine Erstattung durch das Land ist ausgeschlossen. ",O11)))</formula>
    </cfRule>
  </conditionalFormatting>
  <dataValidations count="2">
    <dataValidation type="list" allowBlank="1" showInputMessage="1" showErrorMessage="1" sqref="F7">
      <formula1>$W$8:$W$9</formula1>
    </dataValidation>
    <dataValidation type="list" allowBlank="1" showInputMessage="1" showErrorMessage="1" sqref="K7">
      <formula1>$W$5:$W$6</formula1>
    </dataValidation>
  </dataValidations>
  <pageMargins left="0.7" right="0.7" top="0.78740157499999996" bottom="0.78740157499999996" header="0.3" footer="0.3"/>
  <pageSetup paperSize="9" scale="60" orientation="landscape"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showGridLines="0" topLeftCell="A3" workbookViewId="0">
      <selection activeCell="K15" sqref="K15"/>
    </sheetView>
  </sheetViews>
  <sheetFormatPr baseColWidth="10" defaultColWidth="11.42578125" defaultRowHeight="15" x14ac:dyDescent="0.25"/>
  <cols>
    <col min="1" max="1" width="9.28515625" style="2" customWidth="1"/>
    <col min="2" max="2" width="7.85546875" style="2" customWidth="1"/>
    <col min="3" max="3" width="10.42578125" style="2" customWidth="1"/>
    <col min="4" max="4" width="12.140625" style="2" customWidth="1"/>
    <col min="5" max="5" width="6.85546875" style="2" customWidth="1"/>
    <col min="6" max="6" width="10.5703125" style="2" customWidth="1"/>
    <col min="7" max="8" width="11.7109375" style="2" customWidth="1"/>
    <col min="9" max="9" width="10.5703125" style="2" customWidth="1"/>
    <col min="10" max="10" width="10.42578125" style="2" customWidth="1"/>
    <col min="11" max="11" width="10.85546875" style="2" customWidth="1"/>
    <col min="12" max="13" width="11.7109375" style="2" customWidth="1"/>
    <col min="14" max="14" width="11" style="2" customWidth="1"/>
    <col min="15" max="15" width="13.5703125" style="2" customWidth="1"/>
    <col min="16" max="16" width="21" style="2" customWidth="1"/>
    <col min="17" max="17" width="0" style="2" hidden="1" customWidth="1"/>
    <col min="18" max="23" width="11.42578125" style="2" hidden="1" customWidth="1"/>
    <col min="24" max="16384" width="11.42578125" style="2"/>
  </cols>
  <sheetData>
    <row r="1" spans="1:23" ht="15.75" x14ac:dyDescent="0.25">
      <c r="A1" s="116" t="s">
        <v>100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23" ht="18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3" ht="15.75" customHeight="1" x14ac:dyDescent="0.25">
      <c r="A3" s="6" t="s">
        <v>26</v>
      </c>
      <c r="B3" s="13"/>
      <c r="C3" s="13"/>
      <c r="D3" s="13"/>
      <c r="E3" s="170">
        <f>'Abrechnung Zusammenfassung'!F7</f>
        <v>0</v>
      </c>
      <c r="F3" s="168"/>
      <c r="G3" s="168"/>
      <c r="H3" s="168"/>
      <c r="I3" s="168"/>
      <c r="J3" s="168"/>
      <c r="K3" s="168"/>
      <c r="L3" s="168"/>
      <c r="M3" s="168"/>
      <c r="N3" s="169"/>
    </row>
    <row r="4" spans="1:23" s="36" customFormat="1" ht="8.25" customHeight="1" x14ac:dyDescent="0.25">
      <c r="A4" s="32"/>
      <c r="B4" s="33"/>
      <c r="C4" s="33"/>
      <c r="D4" s="33"/>
      <c r="E4" s="34"/>
      <c r="F4" s="34"/>
      <c r="G4" s="34"/>
      <c r="H4" s="34"/>
      <c r="I4" s="34"/>
      <c r="J4" s="34"/>
      <c r="K4" s="35"/>
      <c r="L4" s="35"/>
      <c r="M4" s="35"/>
      <c r="N4" s="35"/>
    </row>
    <row r="5" spans="1:23" ht="15.75" customHeight="1" x14ac:dyDescent="0.25">
      <c r="A5" s="6" t="s">
        <v>54</v>
      </c>
      <c r="B5" s="13"/>
      <c r="C5" s="13"/>
      <c r="D5" s="13"/>
      <c r="E5" s="231"/>
      <c r="F5" s="231"/>
      <c r="G5" s="231"/>
      <c r="H5" s="231"/>
      <c r="I5" s="232" t="s">
        <v>53</v>
      </c>
      <c r="J5" s="233"/>
      <c r="K5" s="226"/>
      <c r="L5" s="226"/>
      <c r="M5" s="226"/>
      <c r="N5" s="226"/>
      <c r="W5" s="2" t="s">
        <v>3</v>
      </c>
    </row>
    <row r="6" spans="1:23" ht="7.5" customHeight="1" x14ac:dyDescent="0.25">
      <c r="A6" s="7"/>
      <c r="B6" s="8"/>
      <c r="C6" s="13"/>
      <c r="D6" s="13"/>
      <c r="E6" s="14"/>
      <c r="F6" s="14"/>
      <c r="G6" s="14"/>
      <c r="H6" s="14"/>
      <c r="I6" s="12"/>
      <c r="J6" s="12"/>
      <c r="K6" s="12"/>
      <c r="L6" s="12"/>
      <c r="M6" s="12"/>
      <c r="N6" s="12"/>
      <c r="W6" s="2" t="s">
        <v>4</v>
      </c>
    </row>
    <row r="7" spans="1:23" ht="15.75" customHeight="1" x14ac:dyDescent="0.25">
      <c r="A7" s="7" t="s">
        <v>20</v>
      </c>
      <c r="B7" s="8"/>
      <c r="E7" s="117" t="s">
        <v>116</v>
      </c>
      <c r="F7" s="67"/>
      <c r="G7" s="2" t="s">
        <v>115</v>
      </c>
      <c r="H7" s="68"/>
      <c r="J7" s="145" t="s">
        <v>117</v>
      </c>
      <c r="K7" s="67"/>
      <c r="L7" s="2" t="s">
        <v>115</v>
      </c>
      <c r="M7" s="68"/>
    </row>
    <row r="8" spans="1:23" ht="7.5" customHeight="1" x14ac:dyDescent="0.25">
      <c r="A8" s="7"/>
      <c r="B8" s="8"/>
      <c r="E8" s="4"/>
      <c r="F8" s="39"/>
      <c r="G8" s="39"/>
      <c r="H8" s="4"/>
      <c r="I8" s="4"/>
      <c r="J8" s="12"/>
      <c r="K8" s="12"/>
      <c r="L8" s="12"/>
      <c r="M8" s="12"/>
      <c r="N8" s="12"/>
      <c r="W8" s="2" t="s">
        <v>4</v>
      </c>
    </row>
    <row r="9" spans="1:23" ht="16.5" customHeight="1" x14ac:dyDescent="0.25">
      <c r="A9" s="7" t="s">
        <v>21</v>
      </c>
      <c r="B9" s="8"/>
      <c r="C9" s="91" t="s">
        <v>68</v>
      </c>
      <c r="E9" s="238" t="s">
        <v>22</v>
      </c>
      <c r="F9" s="239"/>
      <c r="G9" s="67"/>
      <c r="J9" s="236" t="s">
        <v>19</v>
      </c>
      <c r="K9" s="237"/>
      <c r="L9" s="67"/>
      <c r="M9" s="37"/>
      <c r="N9" s="12"/>
      <c r="O9" s="133"/>
      <c r="P9" s="133"/>
      <c r="W9" s="2" t="s">
        <v>5</v>
      </c>
    </row>
    <row r="10" spans="1:23" ht="7.5" customHeight="1" x14ac:dyDescent="0.25">
      <c r="A10" s="7"/>
      <c r="B10" s="8"/>
      <c r="C10" s="13"/>
      <c r="D10" s="13"/>
      <c r="E10" s="4"/>
      <c r="F10" s="4"/>
      <c r="G10" s="4"/>
      <c r="H10" s="12"/>
      <c r="I10" s="12"/>
      <c r="J10" s="12"/>
      <c r="K10" s="12"/>
      <c r="L10" s="12"/>
      <c r="M10" s="12"/>
      <c r="N10" s="12"/>
      <c r="O10" s="133"/>
      <c r="P10" s="133"/>
    </row>
    <row r="11" spans="1:23" ht="15.75" customHeight="1" x14ac:dyDescent="0.25">
      <c r="A11" s="7" t="s">
        <v>73</v>
      </c>
      <c r="B11" s="13"/>
      <c r="C11" s="13"/>
      <c r="D11" s="13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07" t="str">
        <f>IF(N13&lt;80%,V16,IF(AND(N13&gt;80%,N13&lt;89.995%),V17,""))</f>
        <v/>
      </c>
      <c r="P11" s="207"/>
    </row>
    <row r="12" spans="1:23" ht="20.25" customHeight="1" x14ac:dyDescent="0.25">
      <c r="A12" s="234" t="s">
        <v>72</v>
      </c>
      <c r="B12" s="234"/>
      <c r="C12" s="234"/>
      <c r="D12" s="13"/>
      <c r="E12" s="95"/>
      <c r="F12" s="95"/>
      <c r="G12" s="95"/>
      <c r="H12" s="96"/>
      <c r="I12" s="96"/>
      <c r="J12" s="96"/>
      <c r="K12" s="97"/>
      <c r="L12" s="97"/>
      <c r="M12" s="97"/>
      <c r="N12" s="12"/>
      <c r="O12" s="207"/>
      <c r="P12" s="207"/>
      <c r="V12" s="129"/>
    </row>
    <row r="13" spans="1:23" ht="29.25" customHeight="1" x14ac:dyDescent="0.25">
      <c r="A13" s="235"/>
      <c r="B13" s="235"/>
      <c r="C13" s="235"/>
      <c r="D13" s="101"/>
      <c r="E13" s="99"/>
      <c r="F13" s="218" t="s">
        <v>71</v>
      </c>
      <c r="G13" s="218"/>
      <c r="H13" s="218"/>
      <c r="I13" s="100" t="str">
        <f>IF((D13=""),"",(IF($L$9="",1490.69,1552.07)))</f>
        <v/>
      </c>
      <c r="J13" s="219" t="s">
        <v>75</v>
      </c>
      <c r="K13" s="219"/>
      <c r="L13" s="219"/>
      <c r="M13" s="220"/>
      <c r="N13" s="102" t="str">
        <f>IF(ISNUMBER(D13),D13/I13,"0,00%")</f>
        <v>0,00%</v>
      </c>
      <c r="O13" s="207"/>
      <c r="P13" s="207"/>
    </row>
    <row r="14" spans="1:23" ht="10.5" customHeight="1" x14ac:dyDescent="0.25">
      <c r="A14" s="142"/>
      <c r="B14" s="142"/>
      <c r="C14" s="142"/>
      <c r="D14" s="251"/>
      <c r="E14" s="99"/>
      <c r="F14" s="143"/>
      <c r="G14" s="143"/>
      <c r="H14" s="143"/>
      <c r="I14" s="106"/>
      <c r="J14" s="144"/>
      <c r="K14" s="144"/>
      <c r="L14" s="144"/>
      <c r="M14" s="144"/>
      <c r="N14" s="108"/>
      <c r="O14" s="207"/>
      <c r="P14" s="207"/>
    </row>
    <row r="15" spans="1:23" ht="21.75" customHeight="1" x14ac:dyDescent="0.25">
      <c r="A15" s="221" t="s">
        <v>106</v>
      </c>
      <c r="B15" s="221"/>
      <c r="C15" s="221"/>
      <c r="D15" s="221"/>
      <c r="E15" s="221"/>
      <c r="F15" s="221"/>
      <c r="G15" s="221"/>
      <c r="H15" s="221"/>
      <c r="I15" s="222"/>
      <c r="J15" s="111" t="s">
        <v>76</v>
      </c>
      <c r="K15" s="146"/>
      <c r="L15" s="113" t="s">
        <v>77</v>
      </c>
      <c r="M15" s="146"/>
      <c r="O15" s="140"/>
      <c r="P15" s="140"/>
    </row>
    <row r="16" spans="1:23" ht="24.75" customHeight="1" x14ac:dyDescent="0.25">
      <c r="A16" s="223" t="s">
        <v>122</v>
      </c>
      <c r="B16" s="224"/>
      <c r="C16" s="224"/>
      <c r="D16" s="224"/>
      <c r="E16" s="224"/>
      <c r="F16" s="224"/>
      <c r="G16" s="224"/>
      <c r="H16" s="224"/>
      <c r="I16" s="225"/>
      <c r="J16" s="111" t="s">
        <v>76</v>
      </c>
      <c r="K16" s="146"/>
      <c r="L16" s="113" t="s">
        <v>77</v>
      </c>
      <c r="M16" s="146"/>
      <c r="O16" s="126" t="s">
        <v>79</v>
      </c>
      <c r="P16" s="146"/>
      <c r="V16" s="139" t="s">
        <v>104</v>
      </c>
    </row>
    <row r="17" spans="1:22" ht="13.5" customHeight="1" x14ac:dyDescent="0.25">
      <c r="A17" s="123"/>
      <c r="B17" s="110"/>
      <c r="C17" s="110"/>
      <c r="D17" s="110"/>
      <c r="E17" s="110"/>
      <c r="F17" s="110"/>
      <c r="G17" s="110"/>
      <c r="H17" s="110"/>
      <c r="I17" s="110"/>
      <c r="J17" s="124"/>
      <c r="K17" s="144"/>
      <c r="L17" s="108"/>
      <c r="V17" s="134" t="s">
        <v>120</v>
      </c>
    </row>
    <row r="18" spans="1:22" ht="9" customHeight="1" x14ac:dyDescent="0.25">
      <c r="C18" s="115"/>
      <c r="D18" s="121"/>
      <c r="E18" s="122"/>
      <c r="F18" s="122"/>
      <c r="G18" s="122"/>
      <c r="H18" s="121"/>
      <c r="I18" s="121"/>
      <c r="J18" s="121"/>
      <c r="K18" s="122"/>
      <c r="L18" s="144"/>
      <c r="M18" s="144"/>
      <c r="N18" s="108"/>
    </row>
    <row r="19" spans="1:22" ht="27" customHeight="1" x14ac:dyDescent="0.25">
      <c r="A19" s="208" t="s">
        <v>0</v>
      </c>
      <c r="B19" s="208" t="s">
        <v>2</v>
      </c>
      <c r="C19" s="208" t="s">
        <v>81</v>
      </c>
      <c r="D19" s="208" t="s">
        <v>82</v>
      </c>
      <c r="E19" s="209" t="s">
        <v>83</v>
      </c>
      <c r="F19" s="212" t="s">
        <v>102</v>
      </c>
      <c r="G19" s="209" t="s">
        <v>84</v>
      </c>
      <c r="H19" s="215" t="s">
        <v>1</v>
      </c>
      <c r="I19" s="216"/>
      <c r="J19" s="217"/>
      <c r="K19" s="241" t="s">
        <v>23</v>
      </c>
      <c r="L19" s="209" t="s">
        <v>88</v>
      </c>
      <c r="M19" s="209" t="s">
        <v>89</v>
      </c>
      <c r="N19" s="212" t="s">
        <v>90</v>
      </c>
      <c r="O19" s="248" t="s">
        <v>114</v>
      </c>
      <c r="P19" s="248"/>
    </row>
    <row r="20" spans="1:22" ht="60" customHeight="1" x14ac:dyDescent="0.25">
      <c r="A20" s="208" t="s">
        <v>0</v>
      </c>
      <c r="B20" s="208"/>
      <c r="C20" s="208"/>
      <c r="D20" s="208"/>
      <c r="E20" s="210"/>
      <c r="F20" s="213"/>
      <c r="G20" s="210"/>
      <c r="H20" s="44" t="s">
        <v>85</v>
      </c>
      <c r="I20" s="5" t="s">
        <v>86</v>
      </c>
      <c r="J20" s="11" t="s">
        <v>87</v>
      </c>
      <c r="K20" s="242"/>
      <c r="L20" s="211"/>
      <c r="M20" s="211"/>
      <c r="N20" s="214"/>
      <c r="O20" s="104" t="s">
        <v>91</v>
      </c>
      <c r="P20" s="135" t="s">
        <v>107</v>
      </c>
    </row>
    <row r="21" spans="1:22" ht="16.5" customHeight="1" x14ac:dyDescent="0.25">
      <c r="A21" s="65"/>
      <c r="B21" s="150"/>
      <c r="C21" s="66"/>
      <c r="D21" s="66"/>
      <c r="E21" s="41"/>
      <c r="F21" s="42" t="str">
        <f t="shared" ref="F21:F32" si="0">IF(C21="","",C21+D21+E21)</f>
        <v/>
      </c>
      <c r="G21" s="41"/>
      <c r="H21" s="43"/>
      <c r="I21" s="43"/>
      <c r="J21" s="43"/>
      <c r="K21" s="40" t="str">
        <f>IF(F21="","",(F21+H21+I21+J21))</f>
        <v/>
      </c>
      <c r="L21" s="43"/>
      <c r="M21" s="43"/>
      <c r="N21" s="42" t="str">
        <f t="shared" ref="N21:N32" si="1">IF(K21="","",K21-L21-M21)</f>
        <v/>
      </c>
      <c r="O21" s="155"/>
      <c r="P21" s="148"/>
    </row>
    <row r="22" spans="1:22" ht="16.5" customHeight="1" x14ac:dyDescent="0.25">
      <c r="A22" s="65"/>
      <c r="B22" s="150"/>
      <c r="C22" s="66"/>
      <c r="D22" s="66"/>
      <c r="E22" s="41"/>
      <c r="F22" s="42" t="str">
        <f t="shared" si="0"/>
        <v/>
      </c>
      <c r="G22" s="41"/>
      <c r="H22" s="43"/>
      <c r="I22" s="43"/>
      <c r="J22" s="43"/>
      <c r="K22" s="40" t="str">
        <f t="shared" ref="K22:K32" si="2">IF(F22="","",(F22+H22+I22+J22))</f>
        <v/>
      </c>
      <c r="L22" s="43"/>
      <c r="M22" s="43"/>
      <c r="N22" s="42" t="str">
        <f t="shared" si="1"/>
        <v/>
      </c>
      <c r="O22" s="155"/>
      <c r="P22" s="148"/>
      <c r="T22" s="2">
        <f>COUNTA(C21:C25)</f>
        <v>0</v>
      </c>
    </row>
    <row r="23" spans="1:22" ht="16.5" customHeight="1" x14ac:dyDescent="0.25">
      <c r="A23" s="65"/>
      <c r="B23" s="150"/>
      <c r="C23" s="66"/>
      <c r="D23" s="66"/>
      <c r="E23" s="41"/>
      <c r="F23" s="42" t="str">
        <f t="shared" si="0"/>
        <v/>
      </c>
      <c r="G23" s="41"/>
      <c r="H23" s="43"/>
      <c r="I23" s="43"/>
      <c r="J23" s="43"/>
      <c r="K23" s="40" t="str">
        <f t="shared" si="2"/>
        <v/>
      </c>
      <c r="L23" s="43"/>
      <c r="M23" s="43"/>
      <c r="N23" s="42" t="str">
        <f t="shared" si="1"/>
        <v/>
      </c>
      <c r="O23" s="155"/>
      <c r="P23" s="148"/>
    </row>
    <row r="24" spans="1:22" ht="16.5" customHeight="1" x14ac:dyDescent="0.25">
      <c r="A24" s="65"/>
      <c r="B24" s="150"/>
      <c r="C24" s="66"/>
      <c r="D24" s="66"/>
      <c r="E24" s="41"/>
      <c r="F24" s="42" t="str">
        <f t="shared" si="0"/>
        <v/>
      </c>
      <c r="G24" s="41"/>
      <c r="H24" s="43"/>
      <c r="I24" s="43"/>
      <c r="J24" s="43"/>
      <c r="K24" s="40" t="str">
        <f t="shared" si="2"/>
        <v/>
      </c>
      <c r="L24" s="43"/>
      <c r="M24" s="43"/>
      <c r="N24" s="42" t="str">
        <f t="shared" si="1"/>
        <v/>
      </c>
      <c r="O24" s="155"/>
      <c r="P24" s="148"/>
    </row>
    <row r="25" spans="1:22" ht="16.5" customHeight="1" x14ac:dyDescent="0.25">
      <c r="A25" s="65"/>
      <c r="B25" s="150"/>
      <c r="C25" s="66"/>
      <c r="D25" s="66"/>
      <c r="E25" s="41"/>
      <c r="F25" s="42" t="str">
        <f t="shared" si="0"/>
        <v/>
      </c>
      <c r="G25" s="41"/>
      <c r="H25" s="43"/>
      <c r="I25" s="43"/>
      <c r="J25" s="43"/>
      <c r="K25" s="40" t="str">
        <f t="shared" si="2"/>
        <v/>
      </c>
      <c r="L25" s="43"/>
      <c r="M25" s="43"/>
      <c r="N25" s="42" t="str">
        <f t="shared" si="1"/>
        <v/>
      </c>
      <c r="O25" s="155"/>
      <c r="P25" s="148"/>
    </row>
    <row r="26" spans="1:22" ht="16.5" customHeight="1" x14ac:dyDescent="0.25">
      <c r="A26" s="65"/>
      <c r="B26" s="150"/>
      <c r="C26" s="66"/>
      <c r="D26" s="66"/>
      <c r="E26" s="41"/>
      <c r="F26" s="42" t="str">
        <f t="shared" si="0"/>
        <v/>
      </c>
      <c r="G26" s="41"/>
      <c r="H26" s="43"/>
      <c r="I26" s="43"/>
      <c r="J26" s="43"/>
      <c r="K26" s="40" t="str">
        <f t="shared" si="2"/>
        <v/>
      </c>
      <c r="L26" s="43"/>
      <c r="M26" s="43"/>
      <c r="N26" s="42" t="str">
        <f t="shared" si="1"/>
        <v/>
      </c>
      <c r="O26" s="155"/>
      <c r="P26" s="148"/>
    </row>
    <row r="27" spans="1:22" ht="16.5" customHeight="1" x14ac:dyDescent="0.25">
      <c r="A27" s="65"/>
      <c r="B27" s="150"/>
      <c r="C27" s="66"/>
      <c r="D27" s="66"/>
      <c r="E27" s="41"/>
      <c r="F27" s="42" t="str">
        <f t="shared" si="0"/>
        <v/>
      </c>
      <c r="G27" s="41"/>
      <c r="H27" s="43"/>
      <c r="I27" s="43"/>
      <c r="J27" s="43"/>
      <c r="K27" s="40" t="str">
        <f t="shared" si="2"/>
        <v/>
      </c>
      <c r="L27" s="43"/>
      <c r="M27" s="43"/>
      <c r="N27" s="42" t="str">
        <f t="shared" si="1"/>
        <v/>
      </c>
      <c r="O27" s="155"/>
      <c r="P27" s="148"/>
    </row>
    <row r="28" spans="1:22" ht="16.5" customHeight="1" x14ac:dyDescent="0.25">
      <c r="A28" s="65"/>
      <c r="B28" s="150"/>
      <c r="C28" s="66"/>
      <c r="D28" s="66"/>
      <c r="E28" s="41"/>
      <c r="F28" s="42" t="str">
        <f t="shared" si="0"/>
        <v/>
      </c>
      <c r="G28" s="41"/>
      <c r="H28" s="43"/>
      <c r="I28" s="43"/>
      <c r="J28" s="43"/>
      <c r="K28" s="40" t="str">
        <f t="shared" si="2"/>
        <v/>
      </c>
      <c r="L28" s="43"/>
      <c r="M28" s="43"/>
      <c r="N28" s="42" t="str">
        <f t="shared" si="1"/>
        <v/>
      </c>
      <c r="O28" s="155"/>
      <c r="P28" s="148"/>
    </row>
    <row r="29" spans="1:22" ht="16.5" customHeight="1" x14ac:dyDescent="0.25">
      <c r="A29" s="65"/>
      <c r="B29" s="150"/>
      <c r="C29" s="66"/>
      <c r="D29" s="66"/>
      <c r="E29" s="41"/>
      <c r="F29" s="42" t="str">
        <f t="shared" si="0"/>
        <v/>
      </c>
      <c r="G29" s="41"/>
      <c r="H29" s="43"/>
      <c r="I29" s="43"/>
      <c r="J29" s="43"/>
      <c r="K29" s="40" t="str">
        <f t="shared" si="2"/>
        <v/>
      </c>
      <c r="L29" s="43"/>
      <c r="M29" s="43"/>
      <c r="N29" s="42" t="str">
        <f t="shared" si="1"/>
        <v/>
      </c>
      <c r="O29" s="155"/>
      <c r="P29" s="148"/>
    </row>
    <row r="30" spans="1:22" ht="16.5" customHeight="1" x14ac:dyDescent="0.25">
      <c r="A30" s="65"/>
      <c r="B30" s="150"/>
      <c r="C30" s="66"/>
      <c r="D30" s="66"/>
      <c r="E30" s="41"/>
      <c r="F30" s="42" t="str">
        <f t="shared" si="0"/>
        <v/>
      </c>
      <c r="G30" s="41"/>
      <c r="H30" s="43"/>
      <c r="I30" s="43"/>
      <c r="J30" s="43"/>
      <c r="K30" s="40" t="str">
        <f t="shared" si="2"/>
        <v/>
      </c>
      <c r="L30" s="43"/>
      <c r="M30" s="43"/>
      <c r="N30" s="42" t="str">
        <f t="shared" si="1"/>
        <v/>
      </c>
      <c r="O30" s="155"/>
      <c r="P30" s="148"/>
    </row>
    <row r="31" spans="1:22" s="1" customFormat="1" ht="16.5" customHeight="1" x14ac:dyDescent="0.25">
      <c r="A31" s="65"/>
      <c r="B31" s="150"/>
      <c r="C31" s="66"/>
      <c r="D31" s="66"/>
      <c r="E31" s="41"/>
      <c r="F31" s="42" t="str">
        <f t="shared" si="0"/>
        <v/>
      </c>
      <c r="G31" s="41"/>
      <c r="H31" s="43"/>
      <c r="I31" s="43"/>
      <c r="J31" s="43"/>
      <c r="K31" s="40" t="str">
        <f t="shared" si="2"/>
        <v/>
      </c>
      <c r="L31" s="43"/>
      <c r="M31" s="43"/>
      <c r="N31" s="42" t="str">
        <f t="shared" si="1"/>
        <v/>
      </c>
      <c r="O31" s="155"/>
      <c r="P31" s="148"/>
    </row>
    <row r="32" spans="1:22" ht="16.5" customHeight="1" x14ac:dyDescent="0.25">
      <c r="A32" s="65"/>
      <c r="B32" s="150"/>
      <c r="C32" s="66"/>
      <c r="D32" s="66"/>
      <c r="E32" s="41"/>
      <c r="F32" s="42" t="str">
        <f t="shared" si="0"/>
        <v/>
      </c>
      <c r="G32" s="41"/>
      <c r="H32" s="43"/>
      <c r="I32" s="43"/>
      <c r="J32" s="43"/>
      <c r="K32" s="40" t="str">
        <f t="shared" si="2"/>
        <v/>
      </c>
      <c r="L32" s="43"/>
      <c r="M32" s="43"/>
      <c r="N32" s="42" t="str">
        <f t="shared" si="1"/>
        <v/>
      </c>
      <c r="O32" s="156"/>
      <c r="P32" s="148"/>
    </row>
    <row r="33" spans="1:16" ht="16.5" customHeight="1" x14ac:dyDescent="0.25">
      <c r="A33" s="40" t="str">
        <f t="shared" ref="A33:E33" si="3">IF(SUM(A21:A32)=0,"",SUM(A21:A32))</f>
        <v/>
      </c>
      <c r="B33" s="40"/>
      <c r="C33" s="40" t="str">
        <f t="shared" si="3"/>
        <v/>
      </c>
      <c r="D33" s="40">
        <f>SUM(D21:D32)</f>
        <v>0</v>
      </c>
      <c r="E33" s="40" t="str">
        <f t="shared" si="3"/>
        <v/>
      </c>
      <c r="F33" s="40" t="str">
        <f>IF(SUM(F21:F32)=0,"",SUM(F21:F32))</f>
        <v/>
      </c>
      <c r="G33" s="40" t="str">
        <f>IF(SUM(G21:G32)=0,"",SUM(G21:G32))</f>
        <v/>
      </c>
      <c r="H33" s="40" t="str">
        <f t="shared" ref="H33:N33" si="4">IF(SUM(H21:H32)=0,"",SUM(H21:H32))</f>
        <v/>
      </c>
      <c r="I33" s="40" t="str">
        <f t="shared" si="4"/>
        <v/>
      </c>
      <c r="J33" s="40" t="str">
        <f t="shared" si="4"/>
        <v/>
      </c>
      <c r="K33" s="40" t="str">
        <f t="shared" si="4"/>
        <v/>
      </c>
      <c r="L33" s="40" t="str">
        <f t="shared" si="4"/>
        <v/>
      </c>
      <c r="M33" s="40" t="str">
        <f t="shared" si="4"/>
        <v/>
      </c>
      <c r="N33" s="42" t="str">
        <f t="shared" si="4"/>
        <v/>
      </c>
      <c r="O33" s="156" t="str">
        <f>IF(SUM(O21:O32)=0,"",SUM(O21:O32))</f>
        <v/>
      </c>
      <c r="P33" s="148"/>
    </row>
    <row r="34" spans="1:16" ht="16.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5"/>
      <c r="O34" s="9"/>
    </row>
    <row r="35" spans="1:16" ht="25.5" customHeight="1" x14ac:dyDescent="0.25">
      <c r="A35" s="227" t="s">
        <v>78</v>
      </c>
      <c r="B35" s="227"/>
      <c r="C35" s="227"/>
      <c r="D35" s="227"/>
      <c r="E35" s="228"/>
      <c r="F35" s="10" t="s">
        <v>24</v>
      </c>
      <c r="H35" s="10" t="s">
        <v>6</v>
      </c>
      <c r="I35" s="10" t="s">
        <v>9</v>
      </c>
      <c r="J35" s="10" t="s">
        <v>7</v>
      </c>
      <c r="K35" s="10" t="s">
        <v>8</v>
      </c>
      <c r="L35" s="23"/>
      <c r="M35" s="23"/>
      <c r="N35" s="23"/>
    </row>
    <row r="36" spans="1:16" ht="16.5" customHeight="1" x14ac:dyDescent="0.25">
      <c r="A36" s="227"/>
      <c r="B36" s="227"/>
      <c r="C36" s="227"/>
      <c r="D36" s="227"/>
      <c r="E36" s="228"/>
      <c r="F36" s="16" t="str">
        <f>F33</f>
        <v/>
      </c>
      <c r="H36" s="29"/>
      <c r="I36" s="29"/>
      <c r="J36" s="30"/>
      <c r="K36" s="31" t="str">
        <f>IF(OR(F36="",F36=0),"",ROUND(F36*(H36*I36+J36)/1000,2))</f>
        <v/>
      </c>
      <c r="L36" s="38"/>
      <c r="M36" s="249" t="s">
        <v>8</v>
      </c>
      <c r="N36" s="250"/>
      <c r="O36" s="155"/>
    </row>
    <row r="37" spans="1:16" ht="5.25" customHeight="1" x14ac:dyDescent="0.25">
      <c r="A37" s="3"/>
      <c r="B37" s="3"/>
      <c r="C37" s="3"/>
      <c r="D37" s="3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 ht="15" customHeight="1" x14ac:dyDescent="0.25">
      <c r="A38" s="13"/>
      <c r="B38" s="3"/>
      <c r="C38" s="3"/>
      <c r="D38" s="3"/>
      <c r="E38" s="20"/>
      <c r="F38" s="20"/>
      <c r="G38" s="20"/>
      <c r="H38" s="21"/>
      <c r="I38" s="21"/>
      <c r="J38" s="27" t="s">
        <v>18</v>
      </c>
      <c r="K38" s="31" t="str">
        <f>IF(K33&lt;&gt;"",IF(K36&lt;&gt;0,K33+K36,""),"")</f>
        <v/>
      </c>
      <c r="L38" s="38"/>
      <c r="M38" s="18"/>
      <c r="N38" s="45"/>
    </row>
    <row r="39" spans="1:16" ht="7.5" customHeight="1" x14ac:dyDescent="0.25">
      <c r="A39" s="13"/>
      <c r="B39" s="3"/>
      <c r="C39" s="3"/>
      <c r="D39" s="3"/>
      <c r="E39" s="20"/>
      <c r="F39" s="20"/>
      <c r="G39" s="20"/>
      <c r="H39" s="21"/>
      <c r="I39" s="21"/>
      <c r="J39" s="22"/>
      <c r="K39" s="17"/>
      <c r="L39" s="17"/>
      <c r="M39" s="18"/>
      <c r="N39" s="19"/>
    </row>
    <row r="40" spans="1:16" ht="25.5" customHeight="1" x14ac:dyDescent="0.25">
      <c r="A40" s="229" t="s">
        <v>25</v>
      </c>
      <c r="B40" s="229"/>
      <c r="C40" s="229"/>
      <c r="D40" s="229"/>
      <c r="E40" s="230"/>
      <c r="F40" s="26" t="s">
        <v>17</v>
      </c>
      <c r="G40" s="23"/>
      <c r="H40" s="23"/>
      <c r="J40" s="10" t="s">
        <v>15</v>
      </c>
      <c r="K40" s="10" t="s">
        <v>16</v>
      </c>
      <c r="L40" s="23"/>
      <c r="M40" s="23"/>
      <c r="N40" s="23"/>
    </row>
    <row r="41" spans="1:16" x14ac:dyDescent="0.25">
      <c r="A41" s="229"/>
      <c r="B41" s="229"/>
      <c r="C41" s="229"/>
      <c r="D41" s="229"/>
      <c r="E41" s="230"/>
      <c r="F41" s="16" t="str">
        <f>F33</f>
        <v/>
      </c>
      <c r="G41" s="24"/>
      <c r="H41" s="25"/>
      <c r="J41" s="30"/>
      <c r="K41" s="31" t="str">
        <f>IF(F41&lt;&gt;"",ROUND(F41*J41,2),"")</f>
        <v/>
      </c>
      <c r="L41" s="38"/>
      <c r="M41" s="249" t="s">
        <v>16</v>
      </c>
      <c r="N41" s="250"/>
      <c r="O41" s="155"/>
    </row>
    <row r="42" spans="1:16" ht="5.25" customHeight="1" x14ac:dyDescent="0.25">
      <c r="A42" s="3"/>
      <c r="B42" s="3"/>
      <c r="C42" s="3"/>
      <c r="D42" s="3"/>
      <c r="E42"/>
      <c r="F42"/>
      <c r="G42"/>
      <c r="H42"/>
      <c r="L42" s="46"/>
      <c r="M42" s="46"/>
      <c r="N42" s="46"/>
    </row>
    <row r="43" spans="1:16" x14ac:dyDescent="0.25">
      <c r="B43" s="3"/>
      <c r="C43" s="3"/>
      <c r="D43" s="3"/>
      <c r="E43"/>
      <c r="F43"/>
      <c r="G43"/>
      <c r="H43"/>
      <c r="J43" s="136" t="s">
        <v>108</v>
      </c>
      <c r="K43" s="31" t="str">
        <f>IF(K33&lt;&gt;"",IF(K41&lt;&gt;0,K33+K41,""),"")</f>
        <v/>
      </c>
      <c r="L43" s="38"/>
      <c r="M43" s="46"/>
      <c r="N43" s="38"/>
      <c r="O43" s="128"/>
    </row>
    <row r="44" spans="1:16" ht="8.25" customHeight="1" x14ac:dyDescent="0.25">
      <c r="B44" s="3"/>
      <c r="C44" s="3"/>
      <c r="D44" s="3"/>
      <c r="E44"/>
      <c r="F44"/>
      <c r="G44"/>
      <c r="H44"/>
      <c r="J44" s="28"/>
      <c r="K44" s="38"/>
      <c r="L44" s="38"/>
      <c r="M44" s="46"/>
      <c r="N44" s="38"/>
    </row>
    <row r="45" spans="1:16" s="47" customFormat="1" ht="21.75" customHeight="1" x14ac:dyDescent="0.3">
      <c r="A45" s="244" t="s">
        <v>93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3" t="str">
        <f>(IF(ISNUMBER(N33),N33+K36+K41,"0,00"))</f>
        <v>0,00</v>
      </c>
      <c r="O45" s="243"/>
    </row>
    <row r="46" spans="1:16" ht="19.5" customHeight="1" x14ac:dyDescent="0.25">
      <c r="A46" s="245" t="s">
        <v>97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7"/>
      <c r="N46" s="243" t="str">
        <f>(IF(ISNUMBER(O33),O33+O36+O41,"0,00"))</f>
        <v>0,00</v>
      </c>
      <c r="O46" s="243"/>
    </row>
    <row r="47" spans="1:16" ht="15.75" customHeight="1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</row>
    <row r="48" spans="1:16" x14ac:dyDescent="0.25">
      <c r="A48" s="137" t="s">
        <v>109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4" x14ac:dyDescent="0.25">
      <c r="A49" s="115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240"/>
      <c r="M49" s="240"/>
      <c r="N49" s="1"/>
    </row>
    <row r="50" spans="1:14" x14ac:dyDescent="0.25">
      <c r="A50" s="3"/>
    </row>
    <row r="51" spans="1:14" x14ac:dyDescent="0.25">
      <c r="A51" s="3"/>
    </row>
    <row r="52" spans="1:14" x14ac:dyDescent="0.25">
      <c r="A52" s="3"/>
    </row>
    <row r="54" spans="1:14" x14ac:dyDescent="0.25">
      <c r="A54" s="3"/>
    </row>
    <row r="55" spans="1:14" x14ac:dyDescent="0.25">
      <c r="A55" s="3"/>
    </row>
    <row r="56" spans="1:14" x14ac:dyDescent="0.25">
      <c r="A56" s="3"/>
    </row>
  </sheetData>
  <sheetProtection algorithmName="SHA-512" hashValue="q5lBzry0XDkHy0ddwQxv5fzs2/IbTP7P3GJKWeXojonNGDvqifeqi57P0ggkBVCxbEY2wPLZui0I5pVmxIyZkg==" saltValue="m+CzfYRjPGyDNwy/wCIrQg==" spinCount="100000" sheet="1" selectLockedCells="1"/>
  <mergeCells count="34">
    <mergeCell ref="L49:M49"/>
    <mergeCell ref="A40:E41"/>
    <mergeCell ref="M41:N41"/>
    <mergeCell ref="A45:M45"/>
    <mergeCell ref="N45:O45"/>
    <mergeCell ref="A46:M46"/>
    <mergeCell ref="N46:O46"/>
    <mergeCell ref="M19:M20"/>
    <mergeCell ref="N19:N20"/>
    <mergeCell ref="O19:P19"/>
    <mergeCell ref="A35:E36"/>
    <mergeCell ref="M36:N36"/>
    <mergeCell ref="F19:F20"/>
    <mergeCell ref="G19:G20"/>
    <mergeCell ref="H19:J19"/>
    <mergeCell ref="K19:K20"/>
    <mergeCell ref="L19:L20"/>
    <mergeCell ref="E9:F9"/>
    <mergeCell ref="J9:K9"/>
    <mergeCell ref="E5:H5"/>
    <mergeCell ref="I5:J5"/>
    <mergeCell ref="K5:N5"/>
    <mergeCell ref="E11:N11"/>
    <mergeCell ref="A12:C13"/>
    <mergeCell ref="F13:H13"/>
    <mergeCell ref="J13:M13"/>
    <mergeCell ref="O11:P14"/>
    <mergeCell ref="A15:I15"/>
    <mergeCell ref="A16:I16"/>
    <mergeCell ref="A19:A20"/>
    <mergeCell ref="B19:B20"/>
    <mergeCell ref="C19:C20"/>
    <mergeCell ref="D19:D20"/>
    <mergeCell ref="E19:E20"/>
  </mergeCells>
  <conditionalFormatting sqref="N13">
    <cfRule type="cellIs" dxfId="21" priority="2" operator="lessThan">
      <formula>0.8</formula>
    </cfRule>
  </conditionalFormatting>
  <conditionalFormatting sqref="O11:P14">
    <cfRule type="containsText" dxfId="20" priority="1" operator="containsText" text="Die gewährte monatliche Ausbildungsvergütung liegt unter 80 Prozent der vergleichbaren Ausbildungsvergütung nach dem TVAöD-Pflege. Eine Erstattung durch das Land ist ausgeschlossen. ">
      <formula>NOT(ISERROR(SEARCH("Die gewährte monatliche Ausbildungsvergütung liegt unter 80 Prozent der vergleichbaren Ausbildungsvergütung nach dem TVAöD-Pflege. Eine Erstattung durch das Land ist ausgeschlossen. ",O11)))</formula>
    </cfRule>
  </conditionalFormatting>
  <dataValidations count="2">
    <dataValidation type="list" allowBlank="1" showInputMessage="1" showErrorMessage="1" sqref="F7">
      <formula1>$W$8:$W$9</formula1>
    </dataValidation>
    <dataValidation type="list" allowBlank="1" showInputMessage="1" showErrorMessage="1" sqref="K7">
      <formula1>$W$5:$W$6</formula1>
    </dataValidation>
  </dataValidations>
  <pageMargins left="0.7" right="0.7" top="0.78740157499999996" bottom="0.78740157499999996" header="0.3" footer="0.3"/>
  <pageSetup paperSize="9" scale="60" orientation="landscape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showGridLines="0" topLeftCell="A7" workbookViewId="0">
      <selection activeCell="D14" sqref="D14"/>
    </sheetView>
  </sheetViews>
  <sheetFormatPr baseColWidth="10" defaultColWidth="11.42578125" defaultRowHeight="15" x14ac:dyDescent="0.25"/>
  <cols>
    <col min="1" max="1" width="9.28515625" style="2" customWidth="1"/>
    <col min="2" max="2" width="7.85546875" style="2" customWidth="1"/>
    <col min="3" max="3" width="10.42578125" style="2" customWidth="1"/>
    <col min="4" max="4" width="12.140625" style="2" customWidth="1"/>
    <col min="5" max="5" width="6.85546875" style="2" customWidth="1"/>
    <col min="6" max="6" width="10.5703125" style="2" customWidth="1"/>
    <col min="7" max="8" width="11.7109375" style="2" customWidth="1"/>
    <col min="9" max="9" width="10.5703125" style="2" customWidth="1"/>
    <col min="10" max="10" width="10.42578125" style="2" customWidth="1"/>
    <col min="11" max="11" width="10.85546875" style="2" customWidth="1"/>
    <col min="12" max="13" width="11.7109375" style="2" customWidth="1"/>
    <col min="14" max="14" width="11" style="2" customWidth="1"/>
    <col min="15" max="15" width="13.5703125" style="2" customWidth="1"/>
    <col min="16" max="16" width="21" style="2" customWidth="1"/>
    <col min="17" max="17" width="0" style="2" hidden="1" customWidth="1"/>
    <col min="18" max="23" width="11.42578125" style="2" hidden="1" customWidth="1"/>
    <col min="24" max="16384" width="11.42578125" style="2"/>
  </cols>
  <sheetData>
    <row r="1" spans="1:23" ht="15.75" x14ac:dyDescent="0.25">
      <c r="A1" s="116" t="s">
        <v>100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23" ht="18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3" ht="15.75" customHeight="1" x14ac:dyDescent="0.25">
      <c r="A3" s="6" t="s">
        <v>26</v>
      </c>
      <c r="B3" s="13"/>
      <c r="C3" s="13"/>
      <c r="D3" s="13"/>
      <c r="E3" s="170">
        <f>'Abrechnung Zusammenfassung'!F7</f>
        <v>0</v>
      </c>
      <c r="F3" s="168"/>
      <c r="G3" s="168"/>
      <c r="H3" s="168"/>
      <c r="I3" s="168"/>
      <c r="J3" s="168"/>
      <c r="K3" s="168"/>
      <c r="L3" s="168"/>
      <c r="M3" s="168"/>
      <c r="N3" s="169"/>
    </row>
    <row r="4" spans="1:23" s="36" customFormat="1" ht="8.25" customHeight="1" x14ac:dyDescent="0.25">
      <c r="A4" s="32"/>
      <c r="B4" s="33"/>
      <c r="C4" s="33"/>
      <c r="D4" s="33"/>
      <c r="E4" s="34"/>
      <c r="F4" s="34"/>
      <c r="G4" s="34"/>
      <c r="H4" s="34"/>
      <c r="I4" s="34"/>
      <c r="J4" s="34"/>
      <c r="K4" s="35"/>
      <c r="L4" s="35"/>
      <c r="M4" s="35"/>
      <c r="N4" s="35"/>
    </row>
    <row r="5" spans="1:23" ht="15.75" customHeight="1" x14ac:dyDescent="0.25">
      <c r="A5" s="6" t="s">
        <v>54</v>
      </c>
      <c r="B5" s="13"/>
      <c r="C5" s="13"/>
      <c r="D5" s="13"/>
      <c r="E5" s="231"/>
      <c r="F5" s="231"/>
      <c r="G5" s="231"/>
      <c r="H5" s="231"/>
      <c r="I5" s="232" t="s">
        <v>53</v>
      </c>
      <c r="J5" s="233"/>
      <c r="K5" s="226"/>
      <c r="L5" s="226"/>
      <c r="M5" s="226"/>
      <c r="N5" s="226"/>
      <c r="W5" s="2" t="s">
        <v>3</v>
      </c>
    </row>
    <row r="6" spans="1:23" ht="7.5" customHeight="1" x14ac:dyDescent="0.25">
      <c r="A6" s="7"/>
      <c r="B6" s="8"/>
      <c r="C6" s="13"/>
      <c r="D6" s="13"/>
      <c r="E6" s="14"/>
      <c r="F6" s="14"/>
      <c r="G6" s="14"/>
      <c r="H6" s="14"/>
      <c r="I6" s="12"/>
      <c r="J6" s="12"/>
      <c r="K6" s="12"/>
      <c r="L6" s="12"/>
      <c r="M6" s="12"/>
      <c r="N6" s="12"/>
      <c r="W6" s="2" t="s">
        <v>4</v>
      </c>
    </row>
    <row r="7" spans="1:23" ht="15.75" customHeight="1" x14ac:dyDescent="0.25">
      <c r="A7" s="7" t="s">
        <v>20</v>
      </c>
      <c r="B7" s="8"/>
      <c r="E7" s="117" t="s">
        <v>116</v>
      </c>
      <c r="F7" s="67"/>
      <c r="G7" s="2" t="s">
        <v>115</v>
      </c>
      <c r="H7" s="68"/>
      <c r="J7" s="145" t="s">
        <v>117</v>
      </c>
      <c r="K7" s="67"/>
      <c r="L7" s="2" t="s">
        <v>115</v>
      </c>
      <c r="M7" s="68"/>
    </row>
    <row r="8" spans="1:23" ht="7.5" customHeight="1" x14ac:dyDescent="0.25">
      <c r="A8" s="7"/>
      <c r="B8" s="8"/>
      <c r="E8" s="4"/>
      <c r="F8" s="39"/>
      <c r="G8" s="39"/>
      <c r="H8" s="4"/>
      <c r="I8" s="4"/>
      <c r="J8" s="12"/>
      <c r="K8" s="12"/>
      <c r="L8" s="12"/>
      <c r="M8" s="12"/>
      <c r="N8" s="12"/>
      <c r="W8" s="2" t="s">
        <v>4</v>
      </c>
    </row>
    <row r="9" spans="1:23" ht="16.5" customHeight="1" x14ac:dyDescent="0.25">
      <c r="A9" s="7" t="s">
        <v>21</v>
      </c>
      <c r="B9" s="8"/>
      <c r="C9" s="91" t="s">
        <v>68</v>
      </c>
      <c r="E9" s="238" t="s">
        <v>22</v>
      </c>
      <c r="F9" s="239"/>
      <c r="G9" s="67"/>
      <c r="J9" s="236" t="s">
        <v>19</v>
      </c>
      <c r="K9" s="237"/>
      <c r="L9" s="67"/>
      <c r="M9" s="37"/>
      <c r="N9" s="12"/>
      <c r="O9" s="133"/>
      <c r="P9" s="133"/>
      <c r="W9" s="2" t="s">
        <v>5</v>
      </c>
    </row>
    <row r="10" spans="1:23" ht="7.5" customHeight="1" x14ac:dyDescent="0.25">
      <c r="A10" s="7"/>
      <c r="B10" s="8"/>
      <c r="C10" s="13"/>
      <c r="D10" s="13"/>
      <c r="E10" s="4"/>
      <c r="F10" s="4"/>
      <c r="G10" s="4"/>
      <c r="H10" s="12"/>
      <c r="I10" s="12"/>
      <c r="J10" s="12"/>
      <c r="K10" s="12"/>
      <c r="L10" s="12"/>
      <c r="M10" s="12"/>
      <c r="N10" s="12"/>
      <c r="O10" s="133"/>
      <c r="P10" s="133"/>
    </row>
    <row r="11" spans="1:23" ht="15.75" customHeight="1" x14ac:dyDescent="0.25">
      <c r="A11" s="7" t="s">
        <v>73</v>
      </c>
      <c r="B11" s="13"/>
      <c r="C11" s="13"/>
      <c r="D11" s="13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07" t="str">
        <f>IF(N13&lt;80%,V16,IF(AND(N13&gt;80%,N13&lt;89.995%),V17,""))</f>
        <v/>
      </c>
      <c r="P11" s="207"/>
    </row>
    <row r="12" spans="1:23" ht="20.25" customHeight="1" x14ac:dyDescent="0.25">
      <c r="A12" s="234" t="s">
        <v>72</v>
      </c>
      <c r="B12" s="234"/>
      <c r="C12" s="234"/>
      <c r="D12" s="13"/>
      <c r="E12" s="95"/>
      <c r="F12" s="95"/>
      <c r="G12" s="95"/>
      <c r="H12" s="96"/>
      <c r="I12" s="96"/>
      <c r="J12" s="96"/>
      <c r="K12" s="97"/>
      <c r="L12" s="97"/>
      <c r="M12" s="97"/>
      <c r="N12" s="12"/>
      <c r="O12" s="207"/>
      <c r="P12" s="207"/>
      <c r="V12" s="129"/>
    </row>
    <row r="13" spans="1:23" ht="29.25" customHeight="1" x14ac:dyDescent="0.25">
      <c r="A13" s="235"/>
      <c r="B13" s="235"/>
      <c r="C13" s="235"/>
      <c r="D13" s="101"/>
      <c r="E13" s="99"/>
      <c r="F13" s="218" t="s">
        <v>71</v>
      </c>
      <c r="G13" s="218"/>
      <c r="H13" s="218"/>
      <c r="I13" s="100" t="str">
        <f>IF((D13=""),"",(IF($L$9="",1490.69,1552.07)))</f>
        <v/>
      </c>
      <c r="J13" s="219" t="s">
        <v>75</v>
      </c>
      <c r="K13" s="219"/>
      <c r="L13" s="219"/>
      <c r="M13" s="220"/>
      <c r="N13" s="102" t="str">
        <f>IF(ISNUMBER(D13),D13/I13,"0,00%")</f>
        <v>0,00%</v>
      </c>
      <c r="O13" s="207"/>
      <c r="P13" s="207"/>
    </row>
    <row r="14" spans="1:23" ht="10.5" customHeight="1" x14ac:dyDescent="0.25">
      <c r="A14" s="171"/>
      <c r="B14" s="171"/>
      <c r="C14" s="171"/>
      <c r="D14" s="251"/>
      <c r="E14" s="99"/>
      <c r="F14" s="172"/>
      <c r="G14" s="172"/>
      <c r="H14" s="172"/>
      <c r="I14" s="106"/>
      <c r="J14" s="173"/>
      <c r="K14" s="173"/>
      <c r="L14" s="173"/>
      <c r="M14" s="173"/>
      <c r="N14" s="108"/>
      <c r="O14" s="207"/>
      <c r="P14" s="207"/>
    </row>
    <row r="15" spans="1:23" ht="21.75" customHeight="1" x14ac:dyDescent="0.25">
      <c r="A15" s="221" t="s">
        <v>106</v>
      </c>
      <c r="B15" s="221"/>
      <c r="C15" s="221"/>
      <c r="D15" s="221"/>
      <c r="E15" s="221"/>
      <c r="F15" s="221"/>
      <c r="G15" s="221"/>
      <c r="H15" s="221"/>
      <c r="I15" s="222"/>
      <c r="J15" s="111" t="s">
        <v>76</v>
      </c>
      <c r="K15" s="146"/>
      <c r="L15" s="113" t="s">
        <v>77</v>
      </c>
      <c r="M15" s="146"/>
      <c r="O15" s="140"/>
      <c r="P15" s="140"/>
    </row>
    <row r="16" spans="1:23" ht="24.75" customHeight="1" x14ac:dyDescent="0.25">
      <c r="A16" s="223" t="s">
        <v>122</v>
      </c>
      <c r="B16" s="224"/>
      <c r="C16" s="224"/>
      <c r="D16" s="224"/>
      <c r="E16" s="224"/>
      <c r="F16" s="224"/>
      <c r="G16" s="224"/>
      <c r="H16" s="224"/>
      <c r="I16" s="225"/>
      <c r="J16" s="111" t="s">
        <v>76</v>
      </c>
      <c r="K16" s="146"/>
      <c r="L16" s="113" t="s">
        <v>77</v>
      </c>
      <c r="M16" s="146"/>
      <c r="O16" s="126" t="s">
        <v>79</v>
      </c>
      <c r="P16" s="146"/>
      <c r="V16" s="139" t="s">
        <v>104</v>
      </c>
    </row>
    <row r="17" spans="1:22" ht="13.5" customHeight="1" x14ac:dyDescent="0.25">
      <c r="A17" s="123"/>
      <c r="B17" s="110"/>
      <c r="C17" s="110"/>
      <c r="D17" s="110"/>
      <c r="E17" s="110"/>
      <c r="F17" s="110"/>
      <c r="G17" s="110"/>
      <c r="H17" s="110"/>
      <c r="I17" s="110"/>
      <c r="J17" s="124"/>
      <c r="K17" s="173"/>
      <c r="L17" s="108"/>
      <c r="V17" s="134" t="s">
        <v>120</v>
      </c>
    </row>
    <row r="18" spans="1:22" ht="9" customHeight="1" x14ac:dyDescent="0.25">
      <c r="C18" s="115"/>
      <c r="D18" s="121"/>
      <c r="E18" s="122"/>
      <c r="F18" s="122"/>
      <c r="G18" s="122"/>
      <c r="H18" s="121"/>
      <c r="I18" s="121"/>
      <c r="J18" s="121"/>
      <c r="K18" s="122"/>
      <c r="L18" s="173"/>
      <c r="M18" s="173"/>
      <c r="N18" s="108"/>
    </row>
    <row r="19" spans="1:22" ht="27" customHeight="1" x14ac:dyDescent="0.25">
      <c r="A19" s="208" t="s">
        <v>0</v>
      </c>
      <c r="B19" s="208" t="s">
        <v>2</v>
      </c>
      <c r="C19" s="208" t="s">
        <v>81</v>
      </c>
      <c r="D19" s="208" t="s">
        <v>82</v>
      </c>
      <c r="E19" s="209" t="s">
        <v>83</v>
      </c>
      <c r="F19" s="212" t="s">
        <v>102</v>
      </c>
      <c r="G19" s="209" t="s">
        <v>84</v>
      </c>
      <c r="H19" s="215" t="s">
        <v>1</v>
      </c>
      <c r="I19" s="216"/>
      <c r="J19" s="217"/>
      <c r="K19" s="241" t="s">
        <v>23</v>
      </c>
      <c r="L19" s="209" t="s">
        <v>88</v>
      </c>
      <c r="M19" s="209" t="s">
        <v>89</v>
      </c>
      <c r="N19" s="212" t="s">
        <v>90</v>
      </c>
      <c r="O19" s="248" t="s">
        <v>114</v>
      </c>
      <c r="P19" s="248"/>
    </row>
    <row r="20" spans="1:22" ht="60" customHeight="1" x14ac:dyDescent="0.25">
      <c r="A20" s="208" t="s">
        <v>0</v>
      </c>
      <c r="B20" s="208"/>
      <c r="C20" s="208"/>
      <c r="D20" s="208"/>
      <c r="E20" s="210"/>
      <c r="F20" s="213"/>
      <c r="G20" s="210"/>
      <c r="H20" s="44" t="s">
        <v>85</v>
      </c>
      <c r="I20" s="5" t="s">
        <v>86</v>
      </c>
      <c r="J20" s="11" t="s">
        <v>87</v>
      </c>
      <c r="K20" s="242"/>
      <c r="L20" s="211"/>
      <c r="M20" s="211"/>
      <c r="N20" s="214"/>
      <c r="O20" s="104" t="s">
        <v>91</v>
      </c>
      <c r="P20" s="135" t="s">
        <v>107</v>
      </c>
    </row>
    <row r="21" spans="1:22" ht="16.5" customHeight="1" x14ac:dyDescent="0.25">
      <c r="A21" s="65"/>
      <c r="B21" s="150"/>
      <c r="C21" s="66"/>
      <c r="D21" s="66"/>
      <c r="E21" s="41"/>
      <c r="F21" s="42" t="str">
        <f t="shared" ref="F21:F32" si="0">IF(C21="","",C21+D21+E21)</f>
        <v/>
      </c>
      <c r="G21" s="41"/>
      <c r="H21" s="43"/>
      <c r="I21" s="43"/>
      <c r="J21" s="43"/>
      <c r="K21" s="40" t="str">
        <f>IF(F21="","",(F21+H21+I21+J21))</f>
        <v/>
      </c>
      <c r="L21" s="43"/>
      <c r="M21" s="43"/>
      <c r="N21" s="42" t="str">
        <f t="shared" ref="N21:N32" si="1">IF(K21="","",K21-L21-M21)</f>
        <v/>
      </c>
      <c r="O21" s="155"/>
      <c r="P21" s="148"/>
    </row>
    <row r="22" spans="1:22" ht="16.5" customHeight="1" x14ac:dyDescent="0.25">
      <c r="A22" s="65"/>
      <c r="B22" s="150"/>
      <c r="C22" s="66"/>
      <c r="D22" s="66"/>
      <c r="E22" s="41"/>
      <c r="F22" s="42" t="str">
        <f t="shared" si="0"/>
        <v/>
      </c>
      <c r="G22" s="41"/>
      <c r="H22" s="43"/>
      <c r="I22" s="43"/>
      <c r="J22" s="43"/>
      <c r="K22" s="40" t="str">
        <f t="shared" ref="K22:K32" si="2">IF(F22="","",(F22+H22+I22+J22))</f>
        <v/>
      </c>
      <c r="L22" s="43"/>
      <c r="M22" s="43"/>
      <c r="N22" s="42" t="str">
        <f t="shared" si="1"/>
        <v/>
      </c>
      <c r="O22" s="155"/>
      <c r="P22" s="148"/>
      <c r="T22" s="2">
        <f>COUNTA(C21:C25)</f>
        <v>0</v>
      </c>
    </row>
    <row r="23" spans="1:22" ht="16.5" customHeight="1" x14ac:dyDescent="0.25">
      <c r="A23" s="65"/>
      <c r="B23" s="150"/>
      <c r="C23" s="66"/>
      <c r="D23" s="66"/>
      <c r="E23" s="41"/>
      <c r="F23" s="42" t="str">
        <f t="shared" si="0"/>
        <v/>
      </c>
      <c r="G23" s="41"/>
      <c r="H23" s="43"/>
      <c r="I23" s="43"/>
      <c r="J23" s="43"/>
      <c r="K23" s="40" t="str">
        <f t="shared" si="2"/>
        <v/>
      </c>
      <c r="L23" s="43"/>
      <c r="M23" s="43"/>
      <c r="N23" s="42" t="str">
        <f t="shared" si="1"/>
        <v/>
      </c>
      <c r="O23" s="155"/>
      <c r="P23" s="148"/>
    </row>
    <row r="24" spans="1:22" ht="16.5" customHeight="1" x14ac:dyDescent="0.25">
      <c r="A24" s="65"/>
      <c r="B24" s="150"/>
      <c r="C24" s="66"/>
      <c r="D24" s="66"/>
      <c r="E24" s="41"/>
      <c r="F24" s="42" t="str">
        <f t="shared" si="0"/>
        <v/>
      </c>
      <c r="G24" s="41"/>
      <c r="H24" s="43"/>
      <c r="I24" s="43"/>
      <c r="J24" s="43"/>
      <c r="K24" s="40" t="str">
        <f t="shared" si="2"/>
        <v/>
      </c>
      <c r="L24" s="43"/>
      <c r="M24" s="43"/>
      <c r="N24" s="42" t="str">
        <f t="shared" si="1"/>
        <v/>
      </c>
      <c r="O24" s="155"/>
      <c r="P24" s="148"/>
    </row>
    <row r="25" spans="1:22" ht="16.5" customHeight="1" x14ac:dyDescent="0.25">
      <c r="A25" s="65"/>
      <c r="B25" s="150"/>
      <c r="C25" s="66"/>
      <c r="D25" s="66"/>
      <c r="E25" s="41"/>
      <c r="F25" s="42" t="str">
        <f t="shared" si="0"/>
        <v/>
      </c>
      <c r="G25" s="41"/>
      <c r="H25" s="43"/>
      <c r="I25" s="43"/>
      <c r="J25" s="43"/>
      <c r="K25" s="40" t="str">
        <f t="shared" si="2"/>
        <v/>
      </c>
      <c r="L25" s="43"/>
      <c r="M25" s="43"/>
      <c r="N25" s="42" t="str">
        <f t="shared" si="1"/>
        <v/>
      </c>
      <c r="O25" s="155"/>
      <c r="P25" s="148"/>
    </row>
    <row r="26" spans="1:22" ht="16.5" customHeight="1" x14ac:dyDescent="0.25">
      <c r="A26" s="65"/>
      <c r="B26" s="150"/>
      <c r="C26" s="66"/>
      <c r="D26" s="66"/>
      <c r="E26" s="41"/>
      <c r="F26" s="42" t="str">
        <f t="shared" si="0"/>
        <v/>
      </c>
      <c r="G26" s="41"/>
      <c r="H26" s="43"/>
      <c r="I26" s="43"/>
      <c r="J26" s="43"/>
      <c r="K26" s="40" t="str">
        <f t="shared" si="2"/>
        <v/>
      </c>
      <c r="L26" s="43"/>
      <c r="M26" s="43"/>
      <c r="N26" s="42" t="str">
        <f t="shared" si="1"/>
        <v/>
      </c>
      <c r="O26" s="155"/>
      <c r="P26" s="148"/>
    </row>
    <row r="27" spans="1:22" ht="16.5" customHeight="1" x14ac:dyDescent="0.25">
      <c r="A27" s="65"/>
      <c r="B27" s="150"/>
      <c r="C27" s="66"/>
      <c r="D27" s="66"/>
      <c r="E27" s="41"/>
      <c r="F27" s="42" t="str">
        <f t="shared" si="0"/>
        <v/>
      </c>
      <c r="G27" s="41"/>
      <c r="H27" s="43"/>
      <c r="I27" s="43"/>
      <c r="J27" s="43"/>
      <c r="K27" s="40" t="str">
        <f t="shared" si="2"/>
        <v/>
      </c>
      <c r="L27" s="43"/>
      <c r="M27" s="43"/>
      <c r="N27" s="42" t="str">
        <f t="shared" si="1"/>
        <v/>
      </c>
      <c r="O27" s="155"/>
      <c r="P27" s="148"/>
    </row>
    <row r="28" spans="1:22" ht="16.5" customHeight="1" x14ac:dyDescent="0.25">
      <c r="A28" s="65"/>
      <c r="B28" s="150"/>
      <c r="C28" s="66"/>
      <c r="D28" s="66"/>
      <c r="E28" s="41"/>
      <c r="F28" s="42" t="str">
        <f t="shared" si="0"/>
        <v/>
      </c>
      <c r="G28" s="41"/>
      <c r="H28" s="43"/>
      <c r="I28" s="43"/>
      <c r="J28" s="43"/>
      <c r="K28" s="40" t="str">
        <f t="shared" si="2"/>
        <v/>
      </c>
      <c r="L28" s="43"/>
      <c r="M28" s="43"/>
      <c r="N28" s="42" t="str">
        <f t="shared" si="1"/>
        <v/>
      </c>
      <c r="O28" s="155"/>
      <c r="P28" s="148"/>
    </row>
    <row r="29" spans="1:22" ht="16.5" customHeight="1" x14ac:dyDescent="0.25">
      <c r="A29" s="65"/>
      <c r="B29" s="150"/>
      <c r="C29" s="66"/>
      <c r="D29" s="66"/>
      <c r="E29" s="41"/>
      <c r="F29" s="42" t="str">
        <f t="shared" si="0"/>
        <v/>
      </c>
      <c r="G29" s="41"/>
      <c r="H29" s="43"/>
      <c r="I29" s="43"/>
      <c r="J29" s="43"/>
      <c r="K29" s="40" t="str">
        <f t="shared" si="2"/>
        <v/>
      </c>
      <c r="L29" s="43"/>
      <c r="M29" s="43"/>
      <c r="N29" s="42" t="str">
        <f t="shared" si="1"/>
        <v/>
      </c>
      <c r="O29" s="155"/>
      <c r="P29" s="148"/>
    </row>
    <row r="30" spans="1:22" ht="16.5" customHeight="1" x14ac:dyDescent="0.25">
      <c r="A30" s="65"/>
      <c r="B30" s="150"/>
      <c r="C30" s="66"/>
      <c r="D30" s="66"/>
      <c r="E30" s="41"/>
      <c r="F30" s="42" t="str">
        <f t="shared" si="0"/>
        <v/>
      </c>
      <c r="G30" s="41"/>
      <c r="H30" s="43"/>
      <c r="I30" s="43"/>
      <c r="J30" s="43"/>
      <c r="K30" s="40" t="str">
        <f t="shared" si="2"/>
        <v/>
      </c>
      <c r="L30" s="43"/>
      <c r="M30" s="43"/>
      <c r="N30" s="42" t="str">
        <f t="shared" si="1"/>
        <v/>
      </c>
      <c r="O30" s="155"/>
      <c r="P30" s="148"/>
    </row>
    <row r="31" spans="1:22" s="1" customFormat="1" ht="16.5" customHeight="1" x14ac:dyDescent="0.25">
      <c r="A31" s="65"/>
      <c r="B31" s="150"/>
      <c r="C31" s="66"/>
      <c r="D31" s="66"/>
      <c r="E31" s="41"/>
      <c r="F31" s="42" t="str">
        <f t="shared" si="0"/>
        <v/>
      </c>
      <c r="G31" s="41"/>
      <c r="H31" s="43"/>
      <c r="I31" s="43"/>
      <c r="J31" s="43"/>
      <c r="K31" s="40" t="str">
        <f t="shared" si="2"/>
        <v/>
      </c>
      <c r="L31" s="43"/>
      <c r="M31" s="43"/>
      <c r="N31" s="42" t="str">
        <f t="shared" si="1"/>
        <v/>
      </c>
      <c r="O31" s="155"/>
      <c r="P31" s="148"/>
    </row>
    <row r="32" spans="1:22" ht="16.5" customHeight="1" x14ac:dyDescent="0.25">
      <c r="A32" s="65"/>
      <c r="B32" s="150"/>
      <c r="C32" s="66"/>
      <c r="D32" s="66"/>
      <c r="E32" s="41"/>
      <c r="F32" s="42" t="str">
        <f t="shared" si="0"/>
        <v/>
      </c>
      <c r="G32" s="41"/>
      <c r="H32" s="43"/>
      <c r="I32" s="43"/>
      <c r="J32" s="43"/>
      <c r="K32" s="40" t="str">
        <f t="shared" si="2"/>
        <v/>
      </c>
      <c r="L32" s="43"/>
      <c r="M32" s="43"/>
      <c r="N32" s="42" t="str">
        <f t="shared" si="1"/>
        <v/>
      </c>
      <c r="O32" s="156"/>
      <c r="P32" s="148"/>
    </row>
    <row r="33" spans="1:16" ht="16.5" customHeight="1" x14ac:dyDescent="0.25">
      <c r="A33" s="40" t="str">
        <f t="shared" ref="A33:E33" si="3">IF(SUM(A21:A32)=0,"",SUM(A21:A32))</f>
        <v/>
      </c>
      <c r="B33" s="40"/>
      <c r="C33" s="40" t="str">
        <f t="shared" si="3"/>
        <v/>
      </c>
      <c r="D33" s="40">
        <f>SUM(D21:D32)</f>
        <v>0</v>
      </c>
      <c r="E33" s="40" t="str">
        <f t="shared" si="3"/>
        <v/>
      </c>
      <c r="F33" s="40" t="str">
        <f>IF(SUM(F21:F32)=0,"",SUM(F21:F32))</f>
        <v/>
      </c>
      <c r="G33" s="40" t="str">
        <f>IF(SUM(G21:G32)=0,"",SUM(G21:G32))</f>
        <v/>
      </c>
      <c r="H33" s="40" t="str">
        <f t="shared" ref="H33:N33" si="4">IF(SUM(H21:H32)=0,"",SUM(H21:H32))</f>
        <v/>
      </c>
      <c r="I33" s="40" t="str">
        <f t="shared" si="4"/>
        <v/>
      </c>
      <c r="J33" s="40" t="str">
        <f t="shared" si="4"/>
        <v/>
      </c>
      <c r="K33" s="40" t="str">
        <f t="shared" si="4"/>
        <v/>
      </c>
      <c r="L33" s="40" t="str">
        <f t="shared" si="4"/>
        <v/>
      </c>
      <c r="M33" s="40" t="str">
        <f t="shared" si="4"/>
        <v/>
      </c>
      <c r="N33" s="42" t="str">
        <f t="shared" si="4"/>
        <v/>
      </c>
      <c r="O33" s="156" t="str">
        <f>IF(SUM(O21:O32)=0,"",SUM(O21:O32))</f>
        <v/>
      </c>
      <c r="P33" s="148"/>
    </row>
    <row r="34" spans="1:16" ht="16.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5"/>
      <c r="O34" s="9"/>
    </row>
    <row r="35" spans="1:16" ht="25.5" customHeight="1" x14ac:dyDescent="0.25">
      <c r="A35" s="227" t="s">
        <v>78</v>
      </c>
      <c r="B35" s="227"/>
      <c r="C35" s="227"/>
      <c r="D35" s="227"/>
      <c r="E35" s="228"/>
      <c r="F35" s="10" t="s">
        <v>24</v>
      </c>
      <c r="H35" s="10" t="s">
        <v>6</v>
      </c>
      <c r="I35" s="10" t="s">
        <v>9</v>
      </c>
      <c r="J35" s="10" t="s">
        <v>7</v>
      </c>
      <c r="K35" s="10" t="s">
        <v>8</v>
      </c>
      <c r="L35" s="23"/>
      <c r="M35" s="23"/>
      <c r="N35" s="23"/>
    </row>
    <row r="36" spans="1:16" ht="16.5" customHeight="1" x14ac:dyDescent="0.25">
      <c r="A36" s="227"/>
      <c r="B36" s="227"/>
      <c r="C36" s="227"/>
      <c r="D36" s="227"/>
      <c r="E36" s="228"/>
      <c r="F36" s="16" t="str">
        <f>F33</f>
        <v/>
      </c>
      <c r="H36" s="29"/>
      <c r="I36" s="29"/>
      <c r="J36" s="30"/>
      <c r="K36" s="31" t="str">
        <f>IF(OR(F36="",F36=0),"",ROUND(F36*(H36*I36+J36)/1000,2))</f>
        <v/>
      </c>
      <c r="L36" s="38"/>
      <c r="M36" s="249" t="s">
        <v>8</v>
      </c>
      <c r="N36" s="250"/>
      <c r="O36" s="155"/>
    </row>
    <row r="37" spans="1:16" ht="5.25" customHeight="1" x14ac:dyDescent="0.25">
      <c r="A37" s="3"/>
      <c r="B37" s="3"/>
      <c r="C37" s="3"/>
      <c r="D37" s="3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 ht="15" customHeight="1" x14ac:dyDescent="0.25">
      <c r="A38" s="13"/>
      <c r="B38" s="3"/>
      <c r="C38" s="3"/>
      <c r="D38" s="3"/>
      <c r="E38" s="20"/>
      <c r="F38" s="20"/>
      <c r="G38" s="20"/>
      <c r="H38" s="21"/>
      <c r="I38" s="21"/>
      <c r="J38" s="27" t="s">
        <v>18</v>
      </c>
      <c r="K38" s="31" t="str">
        <f>IF(K33&lt;&gt;"",IF(K36&lt;&gt;0,K33+K36,""),"")</f>
        <v/>
      </c>
      <c r="L38" s="38"/>
      <c r="M38" s="18"/>
      <c r="N38" s="45"/>
    </row>
    <row r="39" spans="1:16" ht="7.5" customHeight="1" x14ac:dyDescent="0.25">
      <c r="A39" s="13"/>
      <c r="B39" s="3"/>
      <c r="C39" s="3"/>
      <c r="D39" s="3"/>
      <c r="E39" s="20"/>
      <c r="F39" s="20"/>
      <c r="G39" s="20"/>
      <c r="H39" s="21"/>
      <c r="I39" s="21"/>
      <c r="J39" s="22"/>
      <c r="K39" s="17"/>
      <c r="L39" s="17"/>
      <c r="M39" s="18"/>
      <c r="N39" s="19"/>
    </row>
    <row r="40" spans="1:16" ht="25.5" customHeight="1" x14ac:dyDescent="0.25">
      <c r="A40" s="229" t="s">
        <v>25</v>
      </c>
      <c r="B40" s="229"/>
      <c r="C40" s="229"/>
      <c r="D40" s="229"/>
      <c r="E40" s="230"/>
      <c r="F40" s="26" t="s">
        <v>17</v>
      </c>
      <c r="G40" s="23"/>
      <c r="H40" s="23"/>
      <c r="J40" s="10" t="s">
        <v>15</v>
      </c>
      <c r="K40" s="10" t="s">
        <v>16</v>
      </c>
      <c r="L40" s="23"/>
      <c r="M40" s="23"/>
      <c r="N40" s="23"/>
    </row>
    <row r="41" spans="1:16" x14ac:dyDescent="0.25">
      <c r="A41" s="229"/>
      <c r="B41" s="229"/>
      <c r="C41" s="229"/>
      <c r="D41" s="229"/>
      <c r="E41" s="230"/>
      <c r="F41" s="16" t="str">
        <f>F33</f>
        <v/>
      </c>
      <c r="G41" s="24"/>
      <c r="H41" s="25"/>
      <c r="J41" s="30"/>
      <c r="K41" s="31" t="str">
        <f>IF(F41&lt;&gt;"",ROUND(F41*J41,2),"")</f>
        <v/>
      </c>
      <c r="L41" s="38"/>
      <c r="M41" s="249" t="s">
        <v>16</v>
      </c>
      <c r="N41" s="250"/>
      <c r="O41" s="155"/>
    </row>
    <row r="42" spans="1:16" ht="5.25" customHeight="1" x14ac:dyDescent="0.25">
      <c r="A42" s="3"/>
      <c r="B42" s="3"/>
      <c r="C42" s="3"/>
      <c r="D42" s="3"/>
      <c r="E42"/>
      <c r="F42"/>
      <c r="G42"/>
      <c r="H42"/>
      <c r="L42" s="46"/>
      <c r="M42" s="46"/>
      <c r="N42" s="46"/>
    </row>
    <row r="43" spans="1:16" x14ac:dyDescent="0.25">
      <c r="B43" s="3"/>
      <c r="C43" s="3"/>
      <c r="D43" s="3"/>
      <c r="E43"/>
      <c r="F43"/>
      <c r="G43"/>
      <c r="H43"/>
      <c r="J43" s="136" t="s">
        <v>108</v>
      </c>
      <c r="K43" s="31" t="str">
        <f>IF(K33&lt;&gt;"",IF(K41&lt;&gt;0,K33+K41,""),"")</f>
        <v/>
      </c>
      <c r="L43" s="38"/>
      <c r="M43" s="46"/>
      <c r="N43" s="38"/>
      <c r="O43" s="128"/>
    </row>
    <row r="44" spans="1:16" ht="8.25" customHeight="1" x14ac:dyDescent="0.25">
      <c r="B44" s="3"/>
      <c r="C44" s="3"/>
      <c r="D44" s="3"/>
      <c r="E44"/>
      <c r="F44"/>
      <c r="G44"/>
      <c r="H44"/>
      <c r="J44" s="28"/>
      <c r="K44" s="38"/>
      <c r="L44" s="38"/>
      <c r="M44" s="46"/>
      <c r="N44" s="38"/>
    </row>
    <row r="45" spans="1:16" s="47" customFormat="1" ht="21.75" customHeight="1" x14ac:dyDescent="0.3">
      <c r="A45" s="244" t="s">
        <v>93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3" t="str">
        <f>(IF(ISNUMBER(N33),N33+K36+K41,"0,00"))</f>
        <v>0,00</v>
      </c>
      <c r="O45" s="243"/>
    </row>
    <row r="46" spans="1:16" ht="19.5" customHeight="1" x14ac:dyDescent="0.25">
      <c r="A46" s="245" t="s">
        <v>97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7"/>
      <c r="N46" s="243" t="str">
        <f>(IF(ISNUMBER(O33),O33+O36+O41,"0,00"))</f>
        <v>0,00</v>
      </c>
      <c r="O46" s="243"/>
    </row>
    <row r="47" spans="1:16" ht="15.75" customHeight="1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</row>
    <row r="48" spans="1:16" x14ac:dyDescent="0.25">
      <c r="A48" s="137" t="s">
        <v>109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4" x14ac:dyDescent="0.25">
      <c r="A49" s="115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240"/>
      <c r="M49" s="240"/>
      <c r="N49" s="1"/>
    </row>
    <row r="50" spans="1:14" x14ac:dyDescent="0.25">
      <c r="A50" s="3"/>
    </row>
    <row r="51" spans="1:14" x14ac:dyDescent="0.25">
      <c r="A51" s="3"/>
    </row>
    <row r="52" spans="1:14" x14ac:dyDescent="0.25">
      <c r="A52" s="3"/>
    </row>
    <row r="54" spans="1:14" x14ac:dyDescent="0.25">
      <c r="A54" s="3"/>
    </row>
    <row r="55" spans="1:14" x14ac:dyDescent="0.25">
      <c r="A55" s="3"/>
    </row>
    <row r="56" spans="1:14" x14ac:dyDescent="0.25">
      <c r="A56" s="3"/>
    </row>
  </sheetData>
  <sheetProtection algorithmName="SHA-512" hashValue="nFTfcuU/OV+7ERb2ajxQ5uPbTs+Fw1DghY6Qsy0HDYrySp/4if9O49L4YUF1SfS1Yvjie5r2zbLysOwf34djiw==" saltValue="E/RDyX3IXas0AvArdjbtiA==" spinCount="100000" sheet="1" objects="1" scenarios="1"/>
  <mergeCells count="34">
    <mergeCell ref="A46:M46"/>
    <mergeCell ref="N46:O46"/>
    <mergeCell ref="L49:M49"/>
    <mergeCell ref="O19:P19"/>
    <mergeCell ref="A35:E36"/>
    <mergeCell ref="M36:N36"/>
    <mergeCell ref="A40:E41"/>
    <mergeCell ref="M41:N41"/>
    <mergeCell ref="A45:M45"/>
    <mergeCell ref="N45:O45"/>
    <mergeCell ref="G19:G20"/>
    <mergeCell ref="H19:J19"/>
    <mergeCell ref="K19:K20"/>
    <mergeCell ref="L19:L20"/>
    <mergeCell ref="M19:M20"/>
    <mergeCell ref="N19:N20"/>
    <mergeCell ref="F19:F20"/>
    <mergeCell ref="O11:P14"/>
    <mergeCell ref="A12:C13"/>
    <mergeCell ref="F13:H13"/>
    <mergeCell ref="J13:M13"/>
    <mergeCell ref="A15:I15"/>
    <mergeCell ref="A16:I16"/>
    <mergeCell ref="E11:N11"/>
    <mergeCell ref="A19:A20"/>
    <mergeCell ref="B19:B20"/>
    <mergeCell ref="C19:C20"/>
    <mergeCell ref="D19:D20"/>
    <mergeCell ref="E19:E20"/>
    <mergeCell ref="E5:H5"/>
    <mergeCell ref="I5:J5"/>
    <mergeCell ref="K5:N5"/>
    <mergeCell ref="E9:F9"/>
    <mergeCell ref="J9:K9"/>
  </mergeCells>
  <conditionalFormatting sqref="N13">
    <cfRule type="cellIs" dxfId="19" priority="2" operator="lessThan">
      <formula>0.8</formula>
    </cfRule>
  </conditionalFormatting>
  <conditionalFormatting sqref="O11:P14">
    <cfRule type="containsText" dxfId="18" priority="1" operator="containsText" text="Die gewährte monatliche Ausbildungsvergütung liegt unter 80 Prozent der vergleichbaren Ausbildungsvergütung nach dem TVAöD-Pflege. Eine Erstattung durch das Land ist ausgeschlossen. ">
      <formula>NOT(ISERROR(SEARCH("Die gewährte monatliche Ausbildungsvergütung liegt unter 80 Prozent der vergleichbaren Ausbildungsvergütung nach dem TVAöD-Pflege. Eine Erstattung durch das Land ist ausgeschlossen. ",O11)))</formula>
    </cfRule>
  </conditionalFormatting>
  <dataValidations count="2">
    <dataValidation type="list" allowBlank="1" showInputMessage="1" showErrorMessage="1" sqref="K7">
      <formula1>$W$5:$W$6</formula1>
    </dataValidation>
    <dataValidation type="list" allowBlank="1" showInputMessage="1" showErrorMessage="1" sqref="F7">
      <formula1>$W$8:$W$9</formula1>
    </dataValidation>
  </dataValidations>
  <pageMargins left="0.7" right="0.7" top="0.78740157499999996" bottom="0.78740157499999996" header="0.3" footer="0.3"/>
  <pageSetup paperSize="9" scale="60" orientation="landscape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showGridLines="0" topLeftCell="A10" workbookViewId="0">
      <selection activeCell="D14" sqref="D14"/>
    </sheetView>
  </sheetViews>
  <sheetFormatPr baseColWidth="10" defaultColWidth="11.42578125" defaultRowHeight="15" x14ac:dyDescent="0.25"/>
  <cols>
    <col min="1" max="1" width="9.28515625" style="2" customWidth="1"/>
    <col min="2" max="2" width="7.85546875" style="2" customWidth="1"/>
    <col min="3" max="3" width="10.42578125" style="2" customWidth="1"/>
    <col min="4" max="4" width="12.140625" style="2" customWidth="1"/>
    <col min="5" max="5" width="6.85546875" style="2" customWidth="1"/>
    <col min="6" max="6" width="10.5703125" style="2" customWidth="1"/>
    <col min="7" max="8" width="11.7109375" style="2" customWidth="1"/>
    <col min="9" max="9" width="10.5703125" style="2" customWidth="1"/>
    <col min="10" max="10" width="10.42578125" style="2" customWidth="1"/>
    <col min="11" max="11" width="10.85546875" style="2" customWidth="1"/>
    <col min="12" max="13" width="11.7109375" style="2" customWidth="1"/>
    <col min="14" max="14" width="11" style="2" customWidth="1"/>
    <col min="15" max="15" width="13.5703125" style="2" customWidth="1"/>
    <col min="16" max="16" width="21" style="2" customWidth="1"/>
    <col min="17" max="17" width="0" style="2" hidden="1" customWidth="1"/>
    <col min="18" max="23" width="11.42578125" style="2" hidden="1" customWidth="1"/>
    <col min="24" max="16384" width="11.42578125" style="2"/>
  </cols>
  <sheetData>
    <row r="1" spans="1:23" ht="15.75" x14ac:dyDescent="0.25">
      <c r="A1" s="116" t="s">
        <v>100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23" ht="18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3" ht="15.75" customHeight="1" x14ac:dyDescent="0.25">
      <c r="A3" s="6" t="s">
        <v>26</v>
      </c>
      <c r="B3" s="13"/>
      <c r="C3" s="13"/>
      <c r="D3" s="13"/>
      <c r="E3" s="170">
        <f>'Abrechnung Zusammenfassung'!F7</f>
        <v>0</v>
      </c>
      <c r="F3" s="168"/>
      <c r="G3" s="168"/>
      <c r="H3" s="168"/>
      <c r="I3" s="168"/>
      <c r="J3" s="168"/>
      <c r="K3" s="168"/>
      <c r="L3" s="168"/>
      <c r="M3" s="168"/>
      <c r="N3" s="169"/>
    </row>
    <row r="4" spans="1:23" s="36" customFormat="1" ht="8.25" customHeight="1" x14ac:dyDescent="0.25">
      <c r="A4" s="32"/>
      <c r="B4" s="33"/>
      <c r="C4" s="33"/>
      <c r="D4" s="33"/>
      <c r="E4" s="34"/>
      <c r="F4" s="34"/>
      <c r="G4" s="34"/>
      <c r="H4" s="34"/>
      <c r="I4" s="34"/>
      <c r="J4" s="34"/>
      <c r="K4" s="35"/>
      <c r="L4" s="35"/>
      <c r="M4" s="35"/>
      <c r="N4" s="35"/>
    </row>
    <row r="5" spans="1:23" ht="15.75" customHeight="1" x14ac:dyDescent="0.25">
      <c r="A5" s="6" t="s">
        <v>54</v>
      </c>
      <c r="B5" s="13"/>
      <c r="C5" s="13"/>
      <c r="D5" s="13"/>
      <c r="E5" s="231"/>
      <c r="F5" s="231"/>
      <c r="G5" s="231"/>
      <c r="H5" s="231"/>
      <c r="I5" s="232" t="s">
        <v>53</v>
      </c>
      <c r="J5" s="233"/>
      <c r="K5" s="226"/>
      <c r="L5" s="226"/>
      <c r="M5" s="226"/>
      <c r="N5" s="226"/>
      <c r="W5" s="2" t="s">
        <v>3</v>
      </c>
    </row>
    <row r="6" spans="1:23" ht="7.5" customHeight="1" x14ac:dyDescent="0.25">
      <c r="A6" s="7"/>
      <c r="B6" s="8"/>
      <c r="C6" s="13"/>
      <c r="D6" s="13"/>
      <c r="E6" s="14"/>
      <c r="F6" s="14"/>
      <c r="G6" s="14"/>
      <c r="H6" s="14"/>
      <c r="I6" s="12"/>
      <c r="J6" s="12"/>
      <c r="K6" s="12"/>
      <c r="L6" s="12"/>
      <c r="M6" s="12"/>
      <c r="N6" s="12"/>
      <c r="W6" s="2" t="s">
        <v>4</v>
      </c>
    </row>
    <row r="7" spans="1:23" ht="15.75" customHeight="1" x14ac:dyDescent="0.25">
      <c r="A7" s="7" t="s">
        <v>20</v>
      </c>
      <c r="B7" s="8"/>
      <c r="E7" s="117" t="s">
        <v>116</v>
      </c>
      <c r="F7" s="67"/>
      <c r="G7" s="2" t="s">
        <v>115</v>
      </c>
      <c r="H7" s="68"/>
      <c r="J7" s="145" t="s">
        <v>117</v>
      </c>
      <c r="K7" s="67"/>
      <c r="L7" s="2" t="s">
        <v>115</v>
      </c>
      <c r="M7" s="68"/>
    </row>
    <row r="8" spans="1:23" ht="7.5" customHeight="1" x14ac:dyDescent="0.25">
      <c r="A8" s="7"/>
      <c r="B8" s="8"/>
      <c r="E8" s="4"/>
      <c r="F8" s="39"/>
      <c r="G8" s="39"/>
      <c r="H8" s="4"/>
      <c r="I8" s="4"/>
      <c r="J8" s="12"/>
      <c r="K8" s="12"/>
      <c r="L8" s="12"/>
      <c r="M8" s="12"/>
      <c r="N8" s="12"/>
      <c r="W8" s="2" t="s">
        <v>4</v>
      </c>
    </row>
    <row r="9" spans="1:23" ht="16.5" customHeight="1" x14ac:dyDescent="0.25">
      <c r="A9" s="7" t="s">
        <v>21</v>
      </c>
      <c r="B9" s="8"/>
      <c r="C9" s="91" t="s">
        <v>68</v>
      </c>
      <c r="E9" s="238" t="s">
        <v>22</v>
      </c>
      <c r="F9" s="239"/>
      <c r="G9" s="67"/>
      <c r="J9" s="236" t="s">
        <v>19</v>
      </c>
      <c r="K9" s="237"/>
      <c r="L9" s="67"/>
      <c r="M9" s="37"/>
      <c r="N9" s="12"/>
      <c r="O9" s="133"/>
      <c r="P9" s="133"/>
      <c r="W9" s="2" t="s">
        <v>5</v>
      </c>
    </row>
    <row r="10" spans="1:23" ht="7.5" customHeight="1" x14ac:dyDescent="0.25">
      <c r="A10" s="7"/>
      <c r="B10" s="8"/>
      <c r="C10" s="13"/>
      <c r="D10" s="13"/>
      <c r="E10" s="4"/>
      <c r="F10" s="4"/>
      <c r="G10" s="4"/>
      <c r="H10" s="12"/>
      <c r="I10" s="12"/>
      <c r="J10" s="12"/>
      <c r="K10" s="12"/>
      <c r="L10" s="12"/>
      <c r="M10" s="12"/>
      <c r="N10" s="12"/>
      <c r="O10" s="133"/>
      <c r="P10" s="133"/>
    </row>
    <row r="11" spans="1:23" ht="15.75" customHeight="1" x14ac:dyDescent="0.25">
      <c r="A11" s="7" t="s">
        <v>73</v>
      </c>
      <c r="B11" s="13"/>
      <c r="C11" s="13"/>
      <c r="D11" s="13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07" t="str">
        <f>IF(N13&lt;80%,V16,IF(AND(N13&gt;80%,N13&lt;89.995%),V17,""))</f>
        <v/>
      </c>
      <c r="P11" s="207"/>
    </row>
    <row r="12" spans="1:23" ht="20.25" customHeight="1" x14ac:dyDescent="0.25">
      <c r="A12" s="234" t="s">
        <v>72</v>
      </c>
      <c r="B12" s="234"/>
      <c r="C12" s="234"/>
      <c r="D12" s="13"/>
      <c r="E12" s="95"/>
      <c r="F12" s="95"/>
      <c r="G12" s="95"/>
      <c r="H12" s="96"/>
      <c r="I12" s="96"/>
      <c r="J12" s="96"/>
      <c r="K12" s="97"/>
      <c r="L12" s="97"/>
      <c r="M12" s="97"/>
      <c r="N12" s="12"/>
      <c r="O12" s="207"/>
      <c r="P12" s="207"/>
      <c r="V12" s="129"/>
    </row>
    <row r="13" spans="1:23" ht="29.25" customHeight="1" x14ac:dyDescent="0.25">
      <c r="A13" s="235"/>
      <c r="B13" s="235"/>
      <c r="C13" s="235"/>
      <c r="D13" s="101"/>
      <c r="E13" s="99"/>
      <c r="F13" s="218" t="s">
        <v>71</v>
      </c>
      <c r="G13" s="218"/>
      <c r="H13" s="218"/>
      <c r="I13" s="100" t="str">
        <f>IF((D13=""),"",(IF($L$9="",1490.69,1552.07)))</f>
        <v/>
      </c>
      <c r="J13" s="219" t="s">
        <v>75</v>
      </c>
      <c r="K13" s="219"/>
      <c r="L13" s="219"/>
      <c r="M13" s="220"/>
      <c r="N13" s="102" t="str">
        <f>IF(ISNUMBER(D13),D13/I13,"0,00%")</f>
        <v>0,00%</v>
      </c>
      <c r="O13" s="207"/>
      <c r="P13" s="207"/>
    </row>
    <row r="14" spans="1:23" ht="10.5" customHeight="1" x14ac:dyDescent="0.25">
      <c r="A14" s="171"/>
      <c r="B14" s="171"/>
      <c r="C14" s="171"/>
      <c r="D14" s="251"/>
      <c r="E14" s="99"/>
      <c r="F14" s="172"/>
      <c r="G14" s="172"/>
      <c r="H14" s="172"/>
      <c r="I14" s="106"/>
      <c r="J14" s="173"/>
      <c r="K14" s="173"/>
      <c r="L14" s="173"/>
      <c r="M14" s="173"/>
      <c r="N14" s="108"/>
      <c r="O14" s="207"/>
      <c r="P14" s="207"/>
    </row>
    <row r="15" spans="1:23" ht="21.75" customHeight="1" x14ac:dyDescent="0.25">
      <c r="A15" s="221" t="s">
        <v>106</v>
      </c>
      <c r="B15" s="221"/>
      <c r="C15" s="221"/>
      <c r="D15" s="221"/>
      <c r="E15" s="221"/>
      <c r="F15" s="221"/>
      <c r="G15" s="221"/>
      <c r="H15" s="221"/>
      <c r="I15" s="222"/>
      <c r="J15" s="111" t="s">
        <v>76</v>
      </c>
      <c r="K15" s="146"/>
      <c r="L15" s="113" t="s">
        <v>77</v>
      </c>
      <c r="M15" s="146"/>
      <c r="O15" s="140"/>
      <c r="P15" s="140"/>
    </row>
    <row r="16" spans="1:23" ht="24.75" customHeight="1" x14ac:dyDescent="0.25">
      <c r="A16" s="223" t="s">
        <v>122</v>
      </c>
      <c r="B16" s="224"/>
      <c r="C16" s="224"/>
      <c r="D16" s="224"/>
      <c r="E16" s="224"/>
      <c r="F16" s="224"/>
      <c r="G16" s="224"/>
      <c r="H16" s="224"/>
      <c r="I16" s="225"/>
      <c r="J16" s="111" t="s">
        <v>76</v>
      </c>
      <c r="K16" s="146"/>
      <c r="L16" s="113" t="s">
        <v>77</v>
      </c>
      <c r="M16" s="146"/>
      <c r="O16" s="126" t="s">
        <v>79</v>
      </c>
      <c r="P16" s="146"/>
      <c r="V16" s="139" t="s">
        <v>104</v>
      </c>
    </row>
    <row r="17" spans="1:22" ht="13.5" customHeight="1" x14ac:dyDescent="0.25">
      <c r="A17" s="123"/>
      <c r="B17" s="110"/>
      <c r="C17" s="110"/>
      <c r="D17" s="110"/>
      <c r="E17" s="110"/>
      <c r="F17" s="110"/>
      <c r="G17" s="110"/>
      <c r="H17" s="110"/>
      <c r="I17" s="110"/>
      <c r="J17" s="124"/>
      <c r="K17" s="173"/>
      <c r="L17" s="108"/>
      <c r="V17" s="134" t="s">
        <v>120</v>
      </c>
    </row>
    <row r="18" spans="1:22" ht="9" customHeight="1" x14ac:dyDescent="0.25">
      <c r="C18" s="115"/>
      <c r="D18" s="121"/>
      <c r="E18" s="122"/>
      <c r="F18" s="122"/>
      <c r="G18" s="122"/>
      <c r="H18" s="121"/>
      <c r="I18" s="121"/>
      <c r="J18" s="121"/>
      <c r="K18" s="122"/>
      <c r="L18" s="173"/>
      <c r="M18" s="173"/>
      <c r="N18" s="108"/>
    </row>
    <row r="19" spans="1:22" ht="27" customHeight="1" x14ac:dyDescent="0.25">
      <c r="A19" s="208" t="s">
        <v>0</v>
      </c>
      <c r="B19" s="208" t="s">
        <v>2</v>
      </c>
      <c r="C19" s="208" t="s">
        <v>81</v>
      </c>
      <c r="D19" s="208" t="s">
        <v>82</v>
      </c>
      <c r="E19" s="209" t="s">
        <v>83</v>
      </c>
      <c r="F19" s="212" t="s">
        <v>102</v>
      </c>
      <c r="G19" s="209" t="s">
        <v>84</v>
      </c>
      <c r="H19" s="215" t="s">
        <v>1</v>
      </c>
      <c r="I19" s="216"/>
      <c r="J19" s="217"/>
      <c r="K19" s="241" t="s">
        <v>23</v>
      </c>
      <c r="L19" s="209" t="s">
        <v>88</v>
      </c>
      <c r="M19" s="209" t="s">
        <v>89</v>
      </c>
      <c r="N19" s="212" t="s">
        <v>90</v>
      </c>
      <c r="O19" s="248" t="s">
        <v>114</v>
      </c>
      <c r="P19" s="248"/>
    </row>
    <row r="20" spans="1:22" ht="60" customHeight="1" x14ac:dyDescent="0.25">
      <c r="A20" s="208" t="s">
        <v>0</v>
      </c>
      <c r="B20" s="208"/>
      <c r="C20" s="208"/>
      <c r="D20" s="208"/>
      <c r="E20" s="210"/>
      <c r="F20" s="213"/>
      <c r="G20" s="210"/>
      <c r="H20" s="44" t="s">
        <v>85</v>
      </c>
      <c r="I20" s="5" t="s">
        <v>86</v>
      </c>
      <c r="J20" s="11" t="s">
        <v>87</v>
      </c>
      <c r="K20" s="242"/>
      <c r="L20" s="211"/>
      <c r="M20" s="211"/>
      <c r="N20" s="214"/>
      <c r="O20" s="104" t="s">
        <v>91</v>
      </c>
      <c r="P20" s="135" t="s">
        <v>107</v>
      </c>
    </row>
    <row r="21" spans="1:22" ht="16.5" customHeight="1" x14ac:dyDescent="0.25">
      <c r="A21" s="65"/>
      <c r="B21" s="150"/>
      <c r="C21" s="66"/>
      <c r="D21" s="66"/>
      <c r="E21" s="41"/>
      <c r="F21" s="42" t="str">
        <f t="shared" ref="F21:F32" si="0">IF(C21="","",C21+D21+E21)</f>
        <v/>
      </c>
      <c r="G21" s="41"/>
      <c r="H21" s="43"/>
      <c r="I21" s="43"/>
      <c r="J21" s="43"/>
      <c r="K21" s="40" t="str">
        <f>IF(F21="","",(F21+H21+I21+J21))</f>
        <v/>
      </c>
      <c r="L21" s="43"/>
      <c r="M21" s="43"/>
      <c r="N21" s="42" t="str">
        <f t="shared" ref="N21:N32" si="1">IF(K21="","",K21-L21-M21)</f>
        <v/>
      </c>
      <c r="O21" s="155"/>
      <c r="P21" s="148"/>
    </row>
    <row r="22" spans="1:22" ht="16.5" customHeight="1" x14ac:dyDescent="0.25">
      <c r="A22" s="65"/>
      <c r="B22" s="150"/>
      <c r="C22" s="66"/>
      <c r="D22" s="66"/>
      <c r="E22" s="41"/>
      <c r="F22" s="42" t="str">
        <f t="shared" si="0"/>
        <v/>
      </c>
      <c r="G22" s="41"/>
      <c r="H22" s="43"/>
      <c r="I22" s="43"/>
      <c r="J22" s="43"/>
      <c r="K22" s="40" t="str">
        <f t="shared" ref="K22:K32" si="2">IF(F22="","",(F22+H22+I22+J22))</f>
        <v/>
      </c>
      <c r="L22" s="43"/>
      <c r="M22" s="43"/>
      <c r="N22" s="42" t="str">
        <f t="shared" si="1"/>
        <v/>
      </c>
      <c r="O22" s="155"/>
      <c r="P22" s="148"/>
      <c r="T22" s="2">
        <f>COUNTA(C21:C25)</f>
        <v>0</v>
      </c>
    </row>
    <row r="23" spans="1:22" ht="16.5" customHeight="1" x14ac:dyDescent="0.25">
      <c r="A23" s="65"/>
      <c r="B23" s="150"/>
      <c r="C23" s="66"/>
      <c r="D23" s="66"/>
      <c r="E23" s="41"/>
      <c r="F23" s="42" t="str">
        <f t="shared" si="0"/>
        <v/>
      </c>
      <c r="G23" s="41"/>
      <c r="H23" s="43"/>
      <c r="I23" s="43"/>
      <c r="J23" s="43"/>
      <c r="K23" s="40" t="str">
        <f t="shared" si="2"/>
        <v/>
      </c>
      <c r="L23" s="43"/>
      <c r="M23" s="43"/>
      <c r="N23" s="42" t="str">
        <f t="shared" si="1"/>
        <v/>
      </c>
      <c r="O23" s="155"/>
      <c r="P23" s="148"/>
    </row>
    <row r="24" spans="1:22" ht="16.5" customHeight="1" x14ac:dyDescent="0.25">
      <c r="A24" s="65"/>
      <c r="B24" s="150"/>
      <c r="C24" s="66"/>
      <c r="D24" s="66"/>
      <c r="E24" s="41"/>
      <c r="F24" s="42" t="str">
        <f t="shared" si="0"/>
        <v/>
      </c>
      <c r="G24" s="41"/>
      <c r="H24" s="43"/>
      <c r="I24" s="43"/>
      <c r="J24" s="43"/>
      <c r="K24" s="40" t="str">
        <f t="shared" si="2"/>
        <v/>
      </c>
      <c r="L24" s="43"/>
      <c r="M24" s="43"/>
      <c r="N24" s="42" t="str">
        <f t="shared" si="1"/>
        <v/>
      </c>
      <c r="O24" s="155"/>
      <c r="P24" s="148"/>
    </row>
    <row r="25" spans="1:22" ht="16.5" customHeight="1" x14ac:dyDescent="0.25">
      <c r="A25" s="65"/>
      <c r="B25" s="150"/>
      <c r="C25" s="66"/>
      <c r="D25" s="66"/>
      <c r="E25" s="41"/>
      <c r="F25" s="42" t="str">
        <f t="shared" si="0"/>
        <v/>
      </c>
      <c r="G25" s="41"/>
      <c r="H25" s="43"/>
      <c r="I25" s="43"/>
      <c r="J25" s="43"/>
      <c r="K25" s="40" t="str">
        <f t="shared" si="2"/>
        <v/>
      </c>
      <c r="L25" s="43"/>
      <c r="M25" s="43"/>
      <c r="N25" s="42" t="str">
        <f t="shared" si="1"/>
        <v/>
      </c>
      <c r="O25" s="155"/>
      <c r="P25" s="148"/>
    </row>
    <row r="26" spans="1:22" ht="16.5" customHeight="1" x14ac:dyDescent="0.25">
      <c r="A26" s="65"/>
      <c r="B26" s="150"/>
      <c r="C26" s="66"/>
      <c r="D26" s="66"/>
      <c r="E26" s="41"/>
      <c r="F26" s="42" t="str">
        <f t="shared" si="0"/>
        <v/>
      </c>
      <c r="G26" s="41"/>
      <c r="H26" s="43"/>
      <c r="I26" s="43"/>
      <c r="J26" s="43"/>
      <c r="K26" s="40" t="str">
        <f t="shared" si="2"/>
        <v/>
      </c>
      <c r="L26" s="43"/>
      <c r="M26" s="43"/>
      <c r="N26" s="42" t="str">
        <f t="shared" si="1"/>
        <v/>
      </c>
      <c r="O26" s="155"/>
      <c r="P26" s="148"/>
    </row>
    <row r="27" spans="1:22" ht="16.5" customHeight="1" x14ac:dyDescent="0.25">
      <c r="A27" s="65"/>
      <c r="B27" s="150"/>
      <c r="C27" s="66"/>
      <c r="D27" s="66"/>
      <c r="E27" s="41"/>
      <c r="F27" s="42" t="str">
        <f t="shared" si="0"/>
        <v/>
      </c>
      <c r="G27" s="41"/>
      <c r="H27" s="43"/>
      <c r="I27" s="43"/>
      <c r="J27" s="43"/>
      <c r="K27" s="40" t="str">
        <f t="shared" si="2"/>
        <v/>
      </c>
      <c r="L27" s="43"/>
      <c r="M27" s="43"/>
      <c r="N27" s="42" t="str">
        <f t="shared" si="1"/>
        <v/>
      </c>
      <c r="O27" s="155"/>
      <c r="P27" s="148"/>
    </row>
    <row r="28" spans="1:22" ht="16.5" customHeight="1" x14ac:dyDescent="0.25">
      <c r="A28" s="65"/>
      <c r="B28" s="150"/>
      <c r="C28" s="66"/>
      <c r="D28" s="66"/>
      <c r="E28" s="41"/>
      <c r="F28" s="42" t="str">
        <f t="shared" si="0"/>
        <v/>
      </c>
      <c r="G28" s="41"/>
      <c r="H28" s="43"/>
      <c r="I28" s="43"/>
      <c r="J28" s="43"/>
      <c r="K28" s="40" t="str">
        <f t="shared" si="2"/>
        <v/>
      </c>
      <c r="L28" s="43"/>
      <c r="M28" s="43"/>
      <c r="N28" s="42" t="str">
        <f t="shared" si="1"/>
        <v/>
      </c>
      <c r="O28" s="155"/>
      <c r="P28" s="148"/>
    </row>
    <row r="29" spans="1:22" ht="16.5" customHeight="1" x14ac:dyDescent="0.25">
      <c r="A29" s="65"/>
      <c r="B29" s="150"/>
      <c r="C29" s="66"/>
      <c r="D29" s="66"/>
      <c r="E29" s="41"/>
      <c r="F29" s="42" t="str">
        <f t="shared" si="0"/>
        <v/>
      </c>
      <c r="G29" s="41"/>
      <c r="H29" s="43"/>
      <c r="I29" s="43"/>
      <c r="J29" s="43"/>
      <c r="K29" s="40" t="str">
        <f t="shared" si="2"/>
        <v/>
      </c>
      <c r="L29" s="43"/>
      <c r="M29" s="43"/>
      <c r="N29" s="42" t="str">
        <f t="shared" si="1"/>
        <v/>
      </c>
      <c r="O29" s="155"/>
      <c r="P29" s="148"/>
    </row>
    <row r="30" spans="1:22" ht="16.5" customHeight="1" x14ac:dyDescent="0.25">
      <c r="A30" s="65"/>
      <c r="B30" s="150"/>
      <c r="C30" s="66"/>
      <c r="D30" s="66"/>
      <c r="E30" s="41"/>
      <c r="F30" s="42" t="str">
        <f t="shared" si="0"/>
        <v/>
      </c>
      <c r="G30" s="41"/>
      <c r="H30" s="43"/>
      <c r="I30" s="43"/>
      <c r="J30" s="43"/>
      <c r="K30" s="40" t="str">
        <f t="shared" si="2"/>
        <v/>
      </c>
      <c r="L30" s="43"/>
      <c r="M30" s="43"/>
      <c r="N30" s="42" t="str">
        <f t="shared" si="1"/>
        <v/>
      </c>
      <c r="O30" s="155"/>
      <c r="P30" s="148"/>
    </row>
    <row r="31" spans="1:22" s="1" customFormat="1" ht="16.5" customHeight="1" x14ac:dyDescent="0.25">
      <c r="A31" s="65"/>
      <c r="B31" s="150"/>
      <c r="C31" s="66"/>
      <c r="D31" s="66"/>
      <c r="E31" s="41"/>
      <c r="F31" s="42" t="str">
        <f t="shared" si="0"/>
        <v/>
      </c>
      <c r="G31" s="41"/>
      <c r="H31" s="43"/>
      <c r="I31" s="43"/>
      <c r="J31" s="43"/>
      <c r="K31" s="40" t="str">
        <f t="shared" si="2"/>
        <v/>
      </c>
      <c r="L31" s="43"/>
      <c r="M31" s="43"/>
      <c r="N31" s="42" t="str">
        <f t="shared" si="1"/>
        <v/>
      </c>
      <c r="O31" s="155"/>
      <c r="P31" s="148"/>
    </row>
    <row r="32" spans="1:22" ht="16.5" customHeight="1" x14ac:dyDescent="0.25">
      <c r="A32" s="65"/>
      <c r="B32" s="150"/>
      <c r="C32" s="66"/>
      <c r="D32" s="66"/>
      <c r="E32" s="41"/>
      <c r="F32" s="42" t="str">
        <f t="shared" si="0"/>
        <v/>
      </c>
      <c r="G32" s="41"/>
      <c r="H32" s="43"/>
      <c r="I32" s="43"/>
      <c r="J32" s="43"/>
      <c r="K32" s="40" t="str">
        <f t="shared" si="2"/>
        <v/>
      </c>
      <c r="L32" s="43"/>
      <c r="M32" s="43"/>
      <c r="N32" s="42" t="str">
        <f t="shared" si="1"/>
        <v/>
      </c>
      <c r="O32" s="156"/>
      <c r="P32" s="148"/>
    </row>
    <row r="33" spans="1:16" ht="16.5" customHeight="1" x14ac:dyDescent="0.25">
      <c r="A33" s="40" t="str">
        <f t="shared" ref="A33:E33" si="3">IF(SUM(A21:A32)=0,"",SUM(A21:A32))</f>
        <v/>
      </c>
      <c r="B33" s="40"/>
      <c r="C33" s="40" t="str">
        <f t="shared" si="3"/>
        <v/>
      </c>
      <c r="D33" s="40">
        <f>SUM(D21:D32)</f>
        <v>0</v>
      </c>
      <c r="E33" s="40" t="str">
        <f t="shared" si="3"/>
        <v/>
      </c>
      <c r="F33" s="40" t="str">
        <f>IF(SUM(F21:F32)=0,"",SUM(F21:F32))</f>
        <v/>
      </c>
      <c r="G33" s="40" t="str">
        <f>IF(SUM(G21:G32)=0,"",SUM(G21:G32))</f>
        <v/>
      </c>
      <c r="H33" s="40" t="str">
        <f t="shared" ref="H33:N33" si="4">IF(SUM(H21:H32)=0,"",SUM(H21:H32))</f>
        <v/>
      </c>
      <c r="I33" s="40" t="str">
        <f t="shared" si="4"/>
        <v/>
      </c>
      <c r="J33" s="40" t="str">
        <f t="shared" si="4"/>
        <v/>
      </c>
      <c r="K33" s="40" t="str">
        <f t="shared" si="4"/>
        <v/>
      </c>
      <c r="L33" s="40" t="str">
        <f t="shared" si="4"/>
        <v/>
      </c>
      <c r="M33" s="40" t="str">
        <f t="shared" si="4"/>
        <v/>
      </c>
      <c r="N33" s="42" t="str">
        <f t="shared" si="4"/>
        <v/>
      </c>
      <c r="O33" s="156" t="str">
        <f>IF(SUM(O21:O32)=0,"",SUM(O21:O32))</f>
        <v/>
      </c>
      <c r="P33" s="148"/>
    </row>
    <row r="34" spans="1:16" ht="16.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5"/>
      <c r="O34" s="9"/>
    </row>
    <row r="35" spans="1:16" ht="25.5" customHeight="1" x14ac:dyDescent="0.25">
      <c r="A35" s="227" t="s">
        <v>78</v>
      </c>
      <c r="B35" s="227"/>
      <c r="C35" s="227"/>
      <c r="D35" s="227"/>
      <c r="E35" s="228"/>
      <c r="F35" s="10" t="s">
        <v>24</v>
      </c>
      <c r="H35" s="10" t="s">
        <v>6</v>
      </c>
      <c r="I35" s="10" t="s">
        <v>9</v>
      </c>
      <c r="J35" s="10" t="s">
        <v>7</v>
      </c>
      <c r="K35" s="10" t="s">
        <v>8</v>
      </c>
      <c r="L35" s="23"/>
      <c r="M35" s="23"/>
      <c r="N35" s="23"/>
    </row>
    <row r="36" spans="1:16" ht="16.5" customHeight="1" x14ac:dyDescent="0.25">
      <c r="A36" s="227"/>
      <c r="B36" s="227"/>
      <c r="C36" s="227"/>
      <c r="D36" s="227"/>
      <c r="E36" s="228"/>
      <c r="F36" s="16" t="str">
        <f>F33</f>
        <v/>
      </c>
      <c r="H36" s="29"/>
      <c r="I36" s="29"/>
      <c r="J36" s="30"/>
      <c r="K36" s="31" t="str">
        <f>IF(OR(F36="",F36=0),"",ROUND(F36*(H36*I36+J36)/1000,2))</f>
        <v/>
      </c>
      <c r="L36" s="38"/>
      <c r="M36" s="249" t="s">
        <v>8</v>
      </c>
      <c r="N36" s="250"/>
      <c r="O36" s="155"/>
    </row>
    <row r="37" spans="1:16" ht="5.25" customHeight="1" x14ac:dyDescent="0.25">
      <c r="A37" s="3"/>
      <c r="B37" s="3"/>
      <c r="C37" s="3"/>
      <c r="D37" s="3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 ht="15" customHeight="1" x14ac:dyDescent="0.25">
      <c r="A38" s="13"/>
      <c r="B38" s="3"/>
      <c r="C38" s="3"/>
      <c r="D38" s="3"/>
      <c r="E38" s="20"/>
      <c r="F38" s="20"/>
      <c r="G38" s="20"/>
      <c r="H38" s="21"/>
      <c r="I38" s="21"/>
      <c r="J38" s="27" t="s">
        <v>18</v>
      </c>
      <c r="K38" s="31" t="str">
        <f>IF(K33&lt;&gt;"",IF(K36&lt;&gt;0,K33+K36,""),"")</f>
        <v/>
      </c>
      <c r="L38" s="38"/>
      <c r="M38" s="18"/>
      <c r="N38" s="45"/>
    </row>
    <row r="39" spans="1:16" ht="7.5" customHeight="1" x14ac:dyDescent="0.25">
      <c r="A39" s="13"/>
      <c r="B39" s="3"/>
      <c r="C39" s="3"/>
      <c r="D39" s="3"/>
      <c r="E39" s="20"/>
      <c r="F39" s="20"/>
      <c r="G39" s="20"/>
      <c r="H39" s="21"/>
      <c r="I39" s="21"/>
      <c r="J39" s="22"/>
      <c r="K39" s="17"/>
      <c r="L39" s="17"/>
      <c r="M39" s="18"/>
      <c r="N39" s="19"/>
    </row>
    <row r="40" spans="1:16" ht="25.5" customHeight="1" x14ac:dyDescent="0.25">
      <c r="A40" s="229" t="s">
        <v>25</v>
      </c>
      <c r="B40" s="229"/>
      <c r="C40" s="229"/>
      <c r="D40" s="229"/>
      <c r="E40" s="230"/>
      <c r="F40" s="26" t="s">
        <v>17</v>
      </c>
      <c r="G40" s="23"/>
      <c r="H40" s="23"/>
      <c r="J40" s="10" t="s">
        <v>15</v>
      </c>
      <c r="K40" s="10" t="s">
        <v>16</v>
      </c>
      <c r="L40" s="23"/>
      <c r="M40" s="23"/>
      <c r="N40" s="23"/>
    </row>
    <row r="41" spans="1:16" x14ac:dyDescent="0.25">
      <c r="A41" s="229"/>
      <c r="B41" s="229"/>
      <c r="C41" s="229"/>
      <c r="D41" s="229"/>
      <c r="E41" s="230"/>
      <c r="F41" s="16" t="str">
        <f>F33</f>
        <v/>
      </c>
      <c r="G41" s="24"/>
      <c r="H41" s="25"/>
      <c r="J41" s="30"/>
      <c r="K41" s="31" t="str">
        <f>IF(F41&lt;&gt;"",ROUND(F41*J41,2),"")</f>
        <v/>
      </c>
      <c r="L41" s="38"/>
      <c r="M41" s="249" t="s">
        <v>16</v>
      </c>
      <c r="N41" s="250"/>
      <c r="O41" s="155"/>
    </row>
    <row r="42" spans="1:16" ht="5.25" customHeight="1" x14ac:dyDescent="0.25">
      <c r="A42" s="3"/>
      <c r="B42" s="3"/>
      <c r="C42" s="3"/>
      <c r="D42" s="3"/>
      <c r="E42"/>
      <c r="F42"/>
      <c r="G42"/>
      <c r="H42"/>
      <c r="L42" s="46"/>
      <c r="M42" s="46"/>
      <c r="N42" s="46"/>
    </row>
    <row r="43" spans="1:16" x14ac:dyDescent="0.25">
      <c r="B43" s="3"/>
      <c r="C43" s="3"/>
      <c r="D43" s="3"/>
      <c r="E43"/>
      <c r="F43"/>
      <c r="G43"/>
      <c r="H43"/>
      <c r="J43" s="136" t="s">
        <v>108</v>
      </c>
      <c r="K43" s="31" t="str">
        <f>IF(K33&lt;&gt;"",IF(K41&lt;&gt;0,K33+K41,""),"")</f>
        <v/>
      </c>
      <c r="L43" s="38"/>
      <c r="M43" s="46"/>
      <c r="N43" s="38"/>
      <c r="O43" s="128"/>
    </row>
    <row r="44" spans="1:16" ht="8.25" customHeight="1" x14ac:dyDescent="0.25">
      <c r="B44" s="3"/>
      <c r="C44" s="3"/>
      <c r="D44" s="3"/>
      <c r="E44"/>
      <c r="F44"/>
      <c r="G44"/>
      <c r="H44"/>
      <c r="J44" s="28"/>
      <c r="K44" s="38"/>
      <c r="L44" s="38"/>
      <c r="M44" s="46"/>
      <c r="N44" s="38"/>
    </row>
    <row r="45" spans="1:16" s="47" customFormat="1" ht="21.75" customHeight="1" x14ac:dyDescent="0.3">
      <c r="A45" s="244" t="s">
        <v>93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3" t="str">
        <f>(IF(ISNUMBER(N33),N33+K36+K41,"0,00"))</f>
        <v>0,00</v>
      </c>
      <c r="O45" s="243"/>
    </row>
    <row r="46" spans="1:16" ht="19.5" customHeight="1" x14ac:dyDescent="0.25">
      <c r="A46" s="245" t="s">
        <v>97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7"/>
      <c r="N46" s="243" t="str">
        <f>(IF(ISNUMBER(O33),O33+O36+O41,"0,00"))</f>
        <v>0,00</v>
      </c>
      <c r="O46" s="243"/>
    </row>
    <row r="47" spans="1:16" ht="15.75" customHeight="1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</row>
    <row r="48" spans="1:16" x14ac:dyDescent="0.25">
      <c r="A48" s="137" t="s">
        <v>109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4" x14ac:dyDescent="0.25">
      <c r="A49" s="115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240"/>
      <c r="M49" s="240"/>
      <c r="N49" s="1"/>
    </row>
    <row r="50" spans="1:14" x14ac:dyDescent="0.25">
      <c r="A50" s="3"/>
    </row>
    <row r="51" spans="1:14" x14ac:dyDescent="0.25">
      <c r="A51" s="3"/>
    </row>
    <row r="52" spans="1:14" x14ac:dyDescent="0.25">
      <c r="A52" s="3"/>
    </row>
    <row r="54" spans="1:14" x14ac:dyDescent="0.25">
      <c r="A54" s="3"/>
    </row>
    <row r="55" spans="1:14" x14ac:dyDescent="0.25">
      <c r="A55" s="3"/>
    </row>
    <row r="56" spans="1:14" x14ac:dyDescent="0.25">
      <c r="A56" s="3"/>
    </row>
  </sheetData>
  <sheetProtection algorithmName="SHA-512" hashValue="trxEokSSMUgXLYcnHcsVmCR+rZCW2NUaBTV6/K3XAlHXUe+IyAid9NJobFLhY7kwIB/Zemf48OHtdoSj9RA0+Q==" saltValue="61Zxgf/ppMP2kTJJtvdfqQ==" spinCount="100000" sheet="1" objects="1" scenarios="1"/>
  <mergeCells count="34">
    <mergeCell ref="A46:M46"/>
    <mergeCell ref="N46:O46"/>
    <mergeCell ref="L49:M49"/>
    <mergeCell ref="O19:P19"/>
    <mergeCell ref="A35:E36"/>
    <mergeCell ref="M36:N36"/>
    <mergeCell ref="A40:E41"/>
    <mergeCell ref="M41:N41"/>
    <mergeCell ref="A45:M45"/>
    <mergeCell ref="N45:O45"/>
    <mergeCell ref="G19:G20"/>
    <mergeCell ref="H19:J19"/>
    <mergeCell ref="K19:K20"/>
    <mergeCell ref="L19:L20"/>
    <mergeCell ref="M19:M20"/>
    <mergeCell ref="N19:N20"/>
    <mergeCell ref="F19:F20"/>
    <mergeCell ref="O11:P14"/>
    <mergeCell ref="A12:C13"/>
    <mergeCell ref="F13:H13"/>
    <mergeCell ref="J13:M13"/>
    <mergeCell ref="A15:I15"/>
    <mergeCell ref="A16:I16"/>
    <mergeCell ref="E11:N11"/>
    <mergeCell ref="A19:A20"/>
    <mergeCell ref="B19:B20"/>
    <mergeCell ref="C19:C20"/>
    <mergeCell ref="D19:D20"/>
    <mergeCell ref="E19:E20"/>
    <mergeCell ref="E5:H5"/>
    <mergeCell ref="I5:J5"/>
    <mergeCell ref="K5:N5"/>
    <mergeCell ref="E9:F9"/>
    <mergeCell ref="J9:K9"/>
  </mergeCells>
  <conditionalFormatting sqref="N13">
    <cfRule type="cellIs" dxfId="17" priority="2" operator="lessThan">
      <formula>0.8</formula>
    </cfRule>
  </conditionalFormatting>
  <conditionalFormatting sqref="O11:P14">
    <cfRule type="containsText" dxfId="16" priority="1" operator="containsText" text="Die gewährte monatliche Ausbildungsvergütung liegt unter 80 Prozent der vergleichbaren Ausbildungsvergütung nach dem TVAöD-Pflege. Eine Erstattung durch das Land ist ausgeschlossen. ">
      <formula>NOT(ISERROR(SEARCH("Die gewährte monatliche Ausbildungsvergütung liegt unter 80 Prozent der vergleichbaren Ausbildungsvergütung nach dem TVAöD-Pflege. Eine Erstattung durch das Land ist ausgeschlossen. ",O11)))</formula>
    </cfRule>
  </conditionalFormatting>
  <dataValidations count="2">
    <dataValidation type="list" allowBlank="1" showInputMessage="1" showErrorMessage="1" sqref="K7">
      <formula1>$W$5:$W$6</formula1>
    </dataValidation>
    <dataValidation type="list" allowBlank="1" showInputMessage="1" showErrorMessage="1" sqref="F7">
      <formula1>$W$8:$W$9</formula1>
    </dataValidation>
  </dataValidations>
  <pageMargins left="0.7" right="0.7" top="0.78740157499999996" bottom="0.78740157499999996" header="0.3" footer="0.3"/>
  <pageSetup paperSize="9" scale="60" orientation="landscape"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showGridLines="0" workbookViewId="0">
      <selection activeCell="D14" sqref="D14"/>
    </sheetView>
  </sheetViews>
  <sheetFormatPr baseColWidth="10" defaultColWidth="11.42578125" defaultRowHeight="15" x14ac:dyDescent="0.25"/>
  <cols>
    <col min="1" max="1" width="9.28515625" style="2" customWidth="1"/>
    <col min="2" max="2" width="7.85546875" style="2" customWidth="1"/>
    <col min="3" max="3" width="10.42578125" style="2" customWidth="1"/>
    <col min="4" max="4" width="12.140625" style="2" customWidth="1"/>
    <col min="5" max="5" width="6.85546875" style="2" customWidth="1"/>
    <col min="6" max="6" width="10.5703125" style="2" customWidth="1"/>
    <col min="7" max="8" width="11.7109375" style="2" customWidth="1"/>
    <col min="9" max="9" width="10.5703125" style="2" customWidth="1"/>
    <col min="10" max="10" width="10.42578125" style="2" customWidth="1"/>
    <col min="11" max="11" width="10.85546875" style="2" customWidth="1"/>
    <col min="12" max="13" width="11.7109375" style="2" customWidth="1"/>
    <col min="14" max="14" width="11" style="2" customWidth="1"/>
    <col min="15" max="15" width="13.5703125" style="2" customWidth="1"/>
    <col min="16" max="16" width="21" style="2" customWidth="1"/>
    <col min="17" max="17" width="0" style="2" hidden="1" customWidth="1"/>
    <col min="18" max="23" width="11.42578125" style="2" hidden="1" customWidth="1"/>
    <col min="24" max="16384" width="11.42578125" style="2"/>
  </cols>
  <sheetData>
    <row r="1" spans="1:23" ht="15.75" x14ac:dyDescent="0.25">
      <c r="A1" s="116" t="s">
        <v>100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23" ht="18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3" ht="15.75" customHeight="1" x14ac:dyDescent="0.25">
      <c r="A3" s="6" t="s">
        <v>26</v>
      </c>
      <c r="B3" s="13"/>
      <c r="C3" s="13"/>
      <c r="D3" s="13"/>
      <c r="E3" s="170">
        <f>'Abrechnung Zusammenfassung'!F7</f>
        <v>0</v>
      </c>
      <c r="F3" s="168"/>
      <c r="G3" s="168"/>
      <c r="H3" s="168"/>
      <c r="I3" s="168"/>
      <c r="J3" s="168"/>
      <c r="K3" s="168"/>
      <c r="L3" s="168"/>
      <c r="M3" s="168"/>
      <c r="N3" s="169"/>
    </row>
    <row r="4" spans="1:23" s="36" customFormat="1" ht="8.25" customHeight="1" x14ac:dyDescent="0.25">
      <c r="A4" s="32"/>
      <c r="B4" s="33"/>
      <c r="C4" s="33"/>
      <c r="D4" s="33"/>
      <c r="E4" s="34"/>
      <c r="F4" s="34"/>
      <c r="G4" s="34"/>
      <c r="H4" s="34"/>
      <c r="I4" s="34"/>
      <c r="J4" s="34"/>
      <c r="K4" s="35"/>
      <c r="L4" s="35"/>
      <c r="M4" s="35"/>
      <c r="N4" s="35"/>
    </row>
    <row r="5" spans="1:23" ht="15.75" customHeight="1" x14ac:dyDescent="0.25">
      <c r="A5" s="6" t="s">
        <v>54</v>
      </c>
      <c r="B5" s="13"/>
      <c r="C5" s="13"/>
      <c r="D5" s="13"/>
      <c r="E5" s="231"/>
      <c r="F5" s="231"/>
      <c r="G5" s="231"/>
      <c r="H5" s="231"/>
      <c r="I5" s="232" t="s">
        <v>53</v>
      </c>
      <c r="J5" s="233"/>
      <c r="K5" s="226"/>
      <c r="L5" s="226"/>
      <c r="M5" s="226"/>
      <c r="N5" s="226"/>
      <c r="W5" s="2" t="s">
        <v>3</v>
      </c>
    </row>
    <row r="6" spans="1:23" ht="7.5" customHeight="1" x14ac:dyDescent="0.25">
      <c r="A6" s="7"/>
      <c r="B6" s="8"/>
      <c r="C6" s="13"/>
      <c r="D6" s="13"/>
      <c r="E6" s="14"/>
      <c r="F6" s="14"/>
      <c r="G6" s="14"/>
      <c r="H6" s="14"/>
      <c r="I6" s="12"/>
      <c r="J6" s="12"/>
      <c r="K6" s="12"/>
      <c r="L6" s="12"/>
      <c r="M6" s="12"/>
      <c r="N6" s="12"/>
      <c r="W6" s="2" t="s">
        <v>4</v>
      </c>
    </row>
    <row r="7" spans="1:23" ht="15.75" customHeight="1" x14ac:dyDescent="0.25">
      <c r="A7" s="7" t="s">
        <v>20</v>
      </c>
      <c r="B7" s="8"/>
      <c r="E7" s="117" t="s">
        <v>116</v>
      </c>
      <c r="F7" s="67"/>
      <c r="G7" s="2" t="s">
        <v>115</v>
      </c>
      <c r="H7" s="68"/>
      <c r="J7" s="145" t="s">
        <v>117</v>
      </c>
      <c r="K7" s="67"/>
      <c r="L7" s="2" t="s">
        <v>115</v>
      </c>
      <c r="M7" s="68"/>
    </row>
    <row r="8" spans="1:23" ht="7.5" customHeight="1" x14ac:dyDescent="0.25">
      <c r="A8" s="7"/>
      <c r="B8" s="8"/>
      <c r="E8" s="4"/>
      <c r="F8" s="39"/>
      <c r="G8" s="39"/>
      <c r="H8" s="4"/>
      <c r="I8" s="4"/>
      <c r="J8" s="12"/>
      <c r="K8" s="12"/>
      <c r="L8" s="12"/>
      <c r="M8" s="12"/>
      <c r="N8" s="12"/>
      <c r="W8" s="2" t="s">
        <v>4</v>
      </c>
    </row>
    <row r="9" spans="1:23" ht="16.5" customHeight="1" x14ac:dyDescent="0.25">
      <c r="A9" s="7" t="s">
        <v>21</v>
      </c>
      <c r="B9" s="8"/>
      <c r="C9" s="91" t="s">
        <v>68</v>
      </c>
      <c r="E9" s="238" t="s">
        <v>22</v>
      </c>
      <c r="F9" s="239"/>
      <c r="G9" s="67"/>
      <c r="J9" s="236" t="s">
        <v>19</v>
      </c>
      <c r="K9" s="237"/>
      <c r="L9" s="67"/>
      <c r="M9" s="37"/>
      <c r="N9" s="12"/>
      <c r="O9" s="133"/>
      <c r="P9" s="133"/>
      <c r="W9" s="2" t="s">
        <v>5</v>
      </c>
    </row>
    <row r="10" spans="1:23" ht="7.5" customHeight="1" x14ac:dyDescent="0.25">
      <c r="A10" s="7"/>
      <c r="B10" s="8"/>
      <c r="C10" s="13"/>
      <c r="D10" s="13"/>
      <c r="E10" s="4"/>
      <c r="F10" s="4"/>
      <c r="G10" s="4"/>
      <c r="H10" s="12"/>
      <c r="I10" s="12"/>
      <c r="J10" s="12"/>
      <c r="K10" s="12"/>
      <c r="L10" s="12"/>
      <c r="M10" s="12"/>
      <c r="N10" s="12"/>
      <c r="O10" s="133"/>
      <c r="P10" s="133"/>
    </row>
    <row r="11" spans="1:23" ht="15.75" customHeight="1" x14ac:dyDescent="0.25">
      <c r="A11" s="7" t="s">
        <v>73</v>
      </c>
      <c r="B11" s="13"/>
      <c r="C11" s="13"/>
      <c r="D11" s="13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07" t="str">
        <f>IF(N13&lt;80%,V16,IF(AND(N13&gt;80%,N13&lt;89.995%),V17,""))</f>
        <v/>
      </c>
      <c r="P11" s="207"/>
    </row>
    <row r="12" spans="1:23" ht="20.25" customHeight="1" x14ac:dyDescent="0.25">
      <c r="A12" s="234" t="s">
        <v>72</v>
      </c>
      <c r="B12" s="234"/>
      <c r="C12" s="234"/>
      <c r="D12" s="13"/>
      <c r="E12" s="95"/>
      <c r="F12" s="95"/>
      <c r="G12" s="95"/>
      <c r="H12" s="96"/>
      <c r="I12" s="96"/>
      <c r="J12" s="96"/>
      <c r="K12" s="97"/>
      <c r="L12" s="97"/>
      <c r="M12" s="97"/>
      <c r="N12" s="12"/>
      <c r="O12" s="207"/>
      <c r="P12" s="207"/>
      <c r="V12" s="129"/>
    </row>
    <row r="13" spans="1:23" ht="29.25" customHeight="1" x14ac:dyDescent="0.25">
      <c r="A13" s="235"/>
      <c r="B13" s="235"/>
      <c r="C13" s="235"/>
      <c r="D13" s="101"/>
      <c r="E13" s="99"/>
      <c r="F13" s="218" t="s">
        <v>71</v>
      </c>
      <c r="G13" s="218"/>
      <c r="H13" s="218"/>
      <c r="I13" s="100" t="str">
        <f>IF((D13=""),"",(IF($L$9="",1490.69,1552.07)))</f>
        <v/>
      </c>
      <c r="J13" s="219" t="s">
        <v>75</v>
      </c>
      <c r="K13" s="219"/>
      <c r="L13" s="219"/>
      <c r="M13" s="220"/>
      <c r="N13" s="102" t="str">
        <f>IF(ISNUMBER(D13),D13/I13,"0,00%")</f>
        <v>0,00%</v>
      </c>
      <c r="O13" s="207"/>
      <c r="P13" s="207"/>
    </row>
    <row r="14" spans="1:23" ht="10.5" customHeight="1" x14ac:dyDescent="0.25">
      <c r="A14" s="171"/>
      <c r="B14" s="171"/>
      <c r="C14" s="171"/>
      <c r="D14" s="109"/>
      <c r="E14" s="99"/>
      <c r="F14" s="172"/>
      <c r="G14" s="172"/>
      <c r="H14" s="172"/>
      <c r="I14" s="106"/>
      <c r="J14" s="173"/>
      <c r="K14" s="173"/>
      <c r="L14" s="173"/>
      <c r="M14" s="173"/>
      <c r="N14" s="108"/>
      <c r="O14" s="207"/>
      <c r="P14" s="207"/>
    </row>
    <row r="15" spans="1:23" ht="21.75" customHeight="1" x14ac:dyDescent="0.25">
      <c r="A15" s="221" t="s">
        <v>106</v>
      </c>
      <c r="B15" s="221"/>
      <c r="C15" s="221"/>
      <c r="D15" s="221"/>
      <c r="E15" s="221"/>
      <c r="F15" s="221"/>
      <c r="G15" s="221"/>
      <c r="H15" s="221"/>
      <c r="I15" s="222"/>
      <c r="J15" s="111" t="s">
        <v>76</v>
      </c>
      <c r="K15" s="146"/>
      <c r="L15" s="113" t="s">
        <v>77</v>
      </c>
      <c r="M15" s="146"/>
      <c r="O15" s="140"/>
      <c r="P15" s="140"/>
    </row>
    <row r="16" spans="1:23" ht="24.75" customHeight="1" x14ac:dyDescent="0.25">
      <c r="A16" s="223" t="s">
        <v>122</v>
      </c>
      <c r="B16" s="224"/>
      <c r="C16" s="224"/>
      <c r="D16" s="224"/>
      <c r="E16" s="224"/>
      <c r="F16" s="224"/>
      <c r="G16" s="224"/>
      <c r="H16" s="224"/>
      <c r="I16" s="225"/>
      <c r="J16" s="111" t="s">
        <v>76</v>
      </c>
      <c r="K16" s="146"/>
      <c r="L16" s="113" t="s">
        <v>77</v>
      </c>
      <c r="M16" s="146"/>
      <c r="O16" s="126" t="s">
        <v>79</v>
      </c>
      <c r="P16" s="146"/>
      <c r="V16" s="139" t="s">
        <v>104</v>
      </c>
    </row>
    <row r="17" spans="1:22" ht="13.5" customHeight="1" x14ac:dyDescent="0.25">
      <c r="A17" s="123"/>
      <c r="B17" s="110"/>
      <c r="C17" s="110"/>
      <c r="D17" s="110"/>
      <c r="E17" s="110"/>
      <c r="F17" s="110"/>
      <c r="G17" s="110"/>
      <c r="H17" s="110"/>
      <c r="I17" s="110"/>
      <c r="J17" s="124"/>
      <c r="K17" s="173"/>
      <c r="L17" s="108"/>
      <c r="V17" s="134" t="s">
        <v>120</v>
      </c>
    </row>
    <row r="18" spans="1:22" ht="9" customHeight="1" x14ac:dyDescent="0.25">
      <c r="C18" s="115"/>
      <c r="D18" s="121"/>
      <c r="E18" s="122"/>
      <c r="F18" s="122"/>
      <c r="G18" s="122"/>
      <c r="H18" s="121"/>
      <c r="I18" s="121"/>
      <c r="J18" s="121"/>
      <c r="K18" s="122"/>
      <c r="L18" s="173"/>
      <c r="M18" s="173"/>
      <c r="N18" s="108"/>
    </row>
    <row r="19" spans="1:22" ht="27" customHeight="1" x14ac:dyDescent="0.25">
      <c r="A19" s="208" t="s">
        <v>0</v>
      </c>
      <c r="B19" s="208" t="s">
        <v>2</v>
      </c>
      <c r="C19" s="208" t="s">
        <v>81</v>
      </c>
      <c r="D19" s="208" t="s">
        <v>82</v>
      </c>
      <c r="E19" s="209" t="s">
        <v>83</v>
      </c>
      <c r="F19" s="212" t="s">
        <v>102</v>
      </c>
      <c r="G19" s="209" t="s">
        <v>84</v>
      </c>
      <c r="H19" s="215" t="s">
        <v>1</v>
      </c>
      <c r="I19" s="216"/>
      <c r="J19" s="217"/>
      <c r="K19" s="241" t="s">
        <v>23</v>
      </c>
      <c r="L19" s="209" t="s">
        <v>88</v>
      </c>
      <c r="M19" s="209" t="s">
        <v>89</v>
      </c>
      <c r="N19" s="212" t="s">
        <v>90</v>
      </c>
      <c r="O19" s="248" t="s">
        <v>114</v>
      </c>
      <c r="P19" s="248"/>
    </row>
    <row r="20" spans="1:22" ht="60" customHeight="1" x14ac:dyDescent="0.25">
      <c r="A20" s="208" t="s">
        <v>0</v>
      </c>
      <c r="B20" s="208"/>
      <c r="C20" s="208"/>
      <c r="D20" s="208"/>
      <c r="E20" s="210"/>
      <c r="F20" s="213"/>
      <c r="G20" s="210"/>
      <c r="H20" s="44" t="s">
        <v>85</v>
      </c>
      <c r="I20" s="5" t="s">
        <v>86</v>
      </c>
      <c r="J20" s="11" t="s">
        <v>87</v>
      </c>
      <c r="K20" s="242"/>
      <c r="L20" s="211"/>
      <c r="M20" s="211"/>
      <c r="N20" s="214"/>
      <c r="O20" s="104" t="s">
        <v>91</v>
      </c>
      <c r="P20" s="135" t="s">
        <v>107</v>
      </c>
    </row>
    <row r="21" spans="1:22" ht="16.5" customHeight="1" x14ac:dyDescent="0.25">
      <c r="A21" s="65"/>
      <c r="B21" s="150"/>
      <c r="C21" s="66"/>
      <c r="D21" s="66"/>
      <c r="E21" s="41"/>
      <c r="F21" s="42" t="str">
        <f t="shared" ref="F21:F32" si="0">IF(C21="","",C21+D21+E21)</f>
        <v/>
      </c>
      <c r="G21" s="41"/>
      <c r="H21" s="43"/>
      <c r="I21" s="43"/>
      <c r="J21" s="43"/>
      <c r="K21" s="40" t="str">
        <f>IF(F21="","",(F21+H21+I21+J21))</f>
        <v/>
      </c>
      <c r="L21" s="43"/>
      <c r="M21" s="43"/>
      <c r="N21" s="42" t="str">
        <f t="shared" ref="N21:N32" si="1">IF(K21="","",K21-L21-M21)</f>
        <v/>
      </c>
      <c r="O21" s="155"/>
      <c r="P21" s="148"/>
    </row>
    <row r="22" spans="1:22" ht="16.5" customHeight="1" x14ac:dyDescent="0.25">
      <c r="A22" s="65"/>
      <c r="B22" s="150"/>
      <c r="C22" s="66"/>
      <c r="D22" s="66"/>
      <c r="E22" s="41"/>
      <c r="F22" s="42" t="str">
        <f t="shared" si="0"/>
        <v/>
      </c>
      <c r="G22" s="41"/>
      <c r="H22" s="43"/>
      <c r="I22" s="43"/>
      <c r="J22" s="43"/>
      <c r="K22" s="40" t="str">
        <f t="shared" ref="K22:K32" si="2">IF(F22="","",(F22+H22+I22+J22))</f>
        <v/>
      </c>
      <c r="L22" s="43"/>
      <c r="M22" s="43"/>
      <c r="N22" s="42" t="str">
        <f t="shared" si="1"/>
        <v/>
      </c>
      <c r="O22" s="155"/>
      <c r="P22" s="148"/>
      <c r="T22" s="2">
        <f>COUNTA(C21:C25)</f>
        <v>0</v>
      </c>
    </row>
    <row r="23" spans="1:22" ht="16.5" customHeight="1" x14ac:dyDescent="0.25">
      <c r="A23" s="65"/>
      <c r="B23" s="150"/>
      <c r="C23" s="66"/>
      <c r="D23" s="66"/>
      <c r="E23" s="41"/>
      <c r="F23" s="42" t="str">
        <f t="shared" si="0"/>
        <v/>
      </c>
      <c r="G23" s="41"/>
      <c r="H23" s="43"/>
      <c r="I23" s="43"/>
      <c r="J23" s="43"/>
      <c r="K23" s="40" t="str">
        <f t="shared" si="2"/>
        <v/>
      </c>
      <c r="L23" s="43"/>
      <c r="M23" s="43"/>
      <c r="N23" s="42" t="str">
        <f t="shared" si="1"/>
        <v/>
      </c>
      <c r="O23" s="155"/>
      <c r="P23" s="148"/>
    </row>
    <row r="24" spans="1:22" ht="16.5" customHeight="1" x14ac:dyDescent="0.25">
      <c r="A24" s="65"/>
      <c r="B24" s="150"/>
      <c r="C24" s="66"/>
      <c r="D24" s="66"/>
      <c r="E24" s="41"/>
      <c r="F24" s="42" t="str">
        <f t="shared" si="0"/>
        <v/>
      </c>
      <c r="G24" s="41"/>
      <c r="H24" s="43"/>
      <c r="I24" s="43"/>
      <c r="J24" s="43"/>
      <c r="K24" s="40" t="str">
        <f t="shared" si="2"/>
        <v/>
      </c>
      <c r="L24" s="43"/>
      <c r="M24" s="43"/>
      <c r="N24" s="42" t="str">
        <f t="shared" si="1"/>
        <v/>
      </c>
      <c r="O24" s="155"/>
      <c r="P24" s="148"/>
    </row>
    <row r="25" spans="1:22" ht="16.5" customHeight="1" x14ac:dyDescent="0.25">
      <c r="A25" s="65"/>
      <c r="B25" s="150"/>
      <c r="C25" s="66"/>
      <c r="D25" s="66"/>
      <c r="E25" s="41"/>
      <c r="F25" s="42" t="str">
        <f t="shared" si="0"/>
        <v/>
      </c>
      <c r="G25" s="41"/>
      <c r="H25" s="43"/>
      <c r="I25" s="43"/>
      <c r="J25" s="43"/>
      <c r="K25" s="40" t="str">
        <f t="shared" si="2"/>
        <v/>
      </c>
      <c r="L25" s="43"/>
      <c r="M25" s="43"/>
      <c r="N25" s="42" t="str">
        <f t="shared" si="1"/>
        <v/>
      </c>
      <c r="O25" s="155"/>
      <c r="P25" s="148"/>
    </row>
    <row r="26" spans="1:22" ht="16.5" customHeight="1" x14ac:dyDescent="0.25">
      <c r="A26" s="65"/>
      <c r="B26" s="150"/>
      <c r="C26" s="66"/>
      <c r="D26" s="66"/>
      <c r="E26" s="41"/>
      <c r="F26" s="42" t="str">
        <f t="shared" si="0"/>
        <v/>
      </c>
      <c r="G26" s="41"/>
      <c r="H26" s="43"/>
      <c r="I26" s="43"/>
      <c r="J26" s="43"/>
      <c r="K26" s="40" t="str">
        <f t="shared" si="2"/>
        <v/>
      </c>
      <c r="L26" s="43"/>
      <c r="M26" s="43"/>
      <c r="N26" s="42" t="str">
        <f t="shared" si="1"/>
        <v/>
      </c>
      <c r="O26" s="155"/>
      <c r="P26" s="148"/>
    </row>
    <row r="27" spans="1:22" ht="16.5" customHeight="1" x14ac:dyDescent="0.25">
      <c r="A27" s="65"/>
      <c r="B27" s="150"/>
      <c r="C27" s="66"/>
      <c r="D27" s="66"/>
      <c r="E27" s="41"/>
      <c r="F27" s="42" t="str">
        <f t="shared" si="0"/>
        <v/>
      </c>
      <c r="G27" s="41"/>
      <c r="H27" s="43"/>
      <c r="I27" s="43"/>
      <c r="J27" s="43"/>
      <c r="K27" s="40" t="str">
        <f t="shared" si="2"/>
        <v/>
      </c>
      <c r="L27" s="43"/>
      <c r="M27" s="43"/>
      <c r="N27" s="42" t="str">
        <f t="shared" si="1"/>
        <v/>
      </c>
      <c r="O27" s="155"/>
      <c r="P27" s="148"/>
    </row>
    <row r="28" spans="1:22" ht="16.5" customHeight="1" x14ac:dyDescent="0.25">
      <c r="A28" s="65"/>
      <c r="B28" s="150"/>
      <c r="C28" s="66"/>
      <c r="D28" s="66"/>
      <c r="E28" s="41"/>
      <c r="F28" s="42" t="str">
        <f t="shared" si="0"/>
        <v/>
      </c>
      <c r="G28" s="41"/>
      <c r="H28" s="43"/>
      <c r="I28" s="43"/>
      <c r="J28" s="43"/>
      <c r="K28" s="40" t="str">
        <f t="shared" si="2"/>
        <v/>
      </c>
      <c r="L28" s="43"/>
      <c r="M28" s="43"/>
      <c r="N28" s="42" t="str">
        <f t="shared" si="1"/>
        <v/>
      </c>
      <c r="O28" s="155"/>
      <c r="P28" s="148"/>
    </row>
    <row r="29" spans="1:22" ht="16.5" customHeight="1" x14ac:dyDescent="0.25">
      <c r="A29" s="65"/>
      <c r="B29" s="150"/>
      <c r="C29" s="66"/>
      <c r="D29" s="66"/>
      <c r="E29" s="41"/>
      <c r="F29" s="42" t="str">
        <f t="shared" si="0"/>
        <v/>
      </c>
      <c r="G29" s="41"/>
      <c r="H29" s="43"/>
      <c r="I29" s="43"/>
      <c r="J29" s="43"/>
      <c r="K29" s="40" t="str">
        <f t="shared" si="2"/>
        <v/>
      </c>
      <c r="L29" s="43"/>
      <c r="M29" s="43"/>
      <c r="N29" s="42" t="str">
        <f t="shared" si="1"/>
        <v/>
      </c>
      <c r="O29" s="155"/>
      <c r="P29" s="148"/>
    </row>
    <row r="30" spans="1:22" ht="16.5" customHeight="1" x14ac:dyDescent="0.25">
      <c r="A30" s="65"/>
      <c r="B30" s="150"/>
      <c r="C30" s="66"/>
      <c r="D30" s="66"/>
      <c r="E30" s="41"/>
      <c r="F30" s="42" t="str">
        <f t="shared" si="0"/>
        <v/>
      </c>
      <c r="G30" s="41"/>
      <c r="H30" s="43"/>
      <c r="I30" s="43"/>
      <c r="J30" s="43"/>
      <c r="K30" s="40" t="str">
        <f t="shared" si="2"/>
        <v/>
      </c>
      <c r="L30" s="43"/>
      <c r="M30" s="43"/>
      <c r="N30" s="42" t="str">
        <f t="shared" si="1"/>
        <v/>
      </c>
      <c r="O30" s="155"/>
      <c r="P30" s="148"/>
    </row>
    <row r="31" spans="1:22" s="1" customFormat="1" ht="16.5" customHeight="1" x14ac:dyDescent="0.25">
      <c r="A31" s="65"/>
      <c r="B31" s="150"/>
      <c r="C31" s="66"/>
      <c r="D31" s="66"/>
      <c r="E31" s="41"/>
      <c r="F31" s="42" t="str">
        <f t="shared" si="0"/>
        <v/>
      </c>
      <c r="G31" s="41"/>
      <c r="H31" s="43"/>
      <c r="I31" s="43"/>
      <c r="J31" s="43"/>
      <c r="K31" s="40" t="str">
        <f t="shared" si="2"/>
        <v/>
      </c>
      <c r="L31" s="43"/>
      <c r="M31" s="43"/>
      <c r="N31" s="42" t="str">
        <f t="shared" si="1"/>
        <v/>
      </c>
      <c r="O31" s="155"/>
      <c r="P31" s="148"/>
    </row>
    <row r="32" spans="1:22" ht="16.5" customHeight="1" x14ac:dyDescent="0.25">
      <c r="A32" s="65"/>
      <c r="B32" s="150"/>
      <c r="C32" s="66"/>
      <c r="D32" s="66"/>
      <c r="E32" s="41"/>
      <c r="F32" s="42" t="str">
        <f t="shared" si="0"/>
        <v/>
      </c>
      <c r="G32" s="41"/>
      <c r="H32" s="43"/>
      <c r="I32" s="43"/>
      <c r="J32" s="43"/>
      <c r="K32" s="40" t="str">
        <f t="shared" si="2"/>
        <v/>
      </c>
      <c r="L32" s="43"/>
      <c r="M32" s="43"/>
      <c r="N32" s="42" t="str">
        <f t="shared" si="1"/>
        <v/>
      </c>
      <c r="O32" s="156"/>
      <c r="P32" s="148"/>
    </row>
    <row r="33" spans="1:16" ht="16.5" customHeight="1" x14ac:dyDescent="0.25">
      <c r="A33" s="40" t="str">
        <f t="shared" ref="A33:E33" si="3">IF(SUM(A21:A32)=0,"",SUM(A21:A32))</f>
        <v/>
      </c>
      <c r="B33" s="40"/>
      <c r="C33" s="40" t="str">
        <f t="shared" si="3"/>
        <v/>
      </c>
      <c r="D33" s="40">
        <f>SUM(D21:D32)</f>
        <v>0</v>
      </c>
      <c r="E33" s="40" t="str">
        <f t="shared" si="3"/>
        <v/>
      </c>
      <c r="F33" s="40" t="str">
        <f>IF(SUM(F21:F32)=0,"",SUM(F21:F32))</f>
        <v/>
      </c>
      <c r="G33" s="40" t="str">
        <f>IF(SUM(G21:G32)=0,"",SUM(G21:G32))</f>
        <v/>
      </c>
      <c r="H33" s="40" t="str">
        <f t="shared" ref="H33:N33" si="4">IF(SUM(H21:H32)=0,"",SUM(H21:H32))</f>
        <v/>
      </c>
      <c r="I33" s="40" t="str">
        <f t="shared" si="4"/>
        <v/>
      </c>
      <c r="J33" s="40" t="str">
        <f t="shared" si="4"/>
        <v/>
      </c>
      <c r="K33" s="40" t="str">
        <f t="shared" si="4"/>
        <v/>
      </c>
      <c r="L33" s="40" t="str">
        <f t="shared" si="4"/>
        <v/>
      </c>
      <c r="M33" s="40" t="str">
        <f t="shared" si="4"/>
        <v/>
      </c>
      <c r="N33" s="42" t="str">
        <f t="shared" si="4"/>
        <v/>
      </c>
      <c r="O33" s="156" t="str">
        <f>IF(SUM(O21:O32)=0,"",SUM(O21:O32))</f>
        <v/>
      </c>
      <c r="P33" s="148"/>
    </row>
    <row r="34" spans="1:16" ht="16.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5"/>
      <c r="O34" s="9"/>
    </row>
    <row r="35" spans="1:16" ht="25.5" customHeight="1" x14ac:dyDescent="0.25">
      <c r="A35" s="227" t="s">
        <v>78</v>
      </c>
      <c r="B35" s="227"/>
      <c r="C35" s="227"/>
      <c r="D35" s="227"/>
      <c r="E35" s="228"/>
      <c r="F35" s="10" t="s">
        <v>24</v>
      </c>
      <c r="H35" s="10" t="s">
        <v>6</v>
      </c>
      <c r="I35" s="10" t="s">
        <v>9</v>
      </c>
      <c r="J35" s="10" t="s">
        <v>7</v>
      </c>
      <c r="K35" s="10" t="s">
        <v>8</v>
      </c>
      <c r="L35" s="23"/>
      <c r="M35" s="23"/>
      <c r="N35" s="23"/>
    </row>
    <row r="36" spans="1:16" ht="16.5" customHeight="1" x14ac:dyDescent="0.25">
      <c r="A36" s="227"/>
      <c r="B36" s="227"/>
      <c r="C36" s="227"/>
      <c r="D36" s="227"/>
      <c r="E36" s="228"/>
      <c r="F36" s="16" t="str">
        <f>F33</f>
        <v/>
      </c>
      <c r="H36" s="29"/>
      <c r="I36" s="29"/>
      <c r="J36" s="30"/>
      <c r="K36" s="31" t="str">
        <f>IF(OR(F36="",F36=0),"",ROUND(F36*(H36*I36+J36)/1000,2))</f>
        <v/>
      </c>
      <c r="L36" s="38"/>
      <c r="M36" s="249" t="s">
        <v>8</v>
      </c>
      <c r="N36" s="250"/>
      <c r="O36" s="155"/>
    </row>
    <row r="37" spans="1:16" ht="5.25" customHeight="1" x14ac:dyDescent="0.25">
      <c r="A37" s="3"/>
      <c r="B37" s="3"/>
      <c r="C37" s="3"/>
      <c r="D37" s="3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 ht="15" customHeight="1" x14ac:dyDescent="0.25">
      <c r="A38" s="13"/>
      <c r="B38" s="3"/>
      <c r="C38" s="3"/>
      <c r="D38" s="3"/>
      <c r="E38" s="20"/>
      <c r="F38" s="20"/>
      <c r="G38" s="20"/>
      <c r="H38" s="21"/>
      <c r="I38" s="21"/>
      <c r="J38" s="27" t="s">
        <v>18</v>
      </c>
      <c r="K38" s="31" t="str">
        <f>IF(K33&lt;&gt;"",IF(K36&lt;&gt;0,K33+K36,""),"")</f>
        <v/>
      </c>
      <c r="L38" s="38"/>
      <c r="M38" s="18"/>
      <c r="N38" s="45"/>
    </row>
    <row r="39" spans="1:16" ht="7.5" customHeight="1" x14ac:dyDescent="0.25">
      <c r="A39" s="13"/>
      <c r="B39" s="3"/>
      <c r="C39" s="3"/>
      <c r="D39" s="3"/>
      <c r="E39" s="20"/>
      <c r="F39" s="20"/>
      <c r="G39" s="20"/>
      <c r="H39" s="21"/>
      <c r="I39" s="21"/>
      <c r="J39" s="22"/>
      <c r="K39" s="17"/>
      <c r="L39" s="17"/>
      <c r="M39" s="18"/>
      <c r="N39" s="19"/>
    </row>
    <row r="40" spans="1:16" ht="25.5" customHeight="1" x14ac:dyDescent="0.25">
      <c r="A40" s="229" t="s">
        <v>25</v>
      </c>
      <c r="B40" s="229"/>
      <c r="C40" s="229"/>
      <c r="D40" s="229"/>
      <c r="E40" s="230"/>
      <c r="F40" s="26" t="s">
        <v>17</v>
      </c>
      <c r="G40" s="23"/>
      <c r="H40" s="23"/>
      <c r="J40" s="10" t="s">
        <v>15</v>
      </c>
      <c r="K40" s="10" t="s">
        <v>16</v>
      </c>
      <c r="L40" s="23"/>
      <c r="M40" s="23"/>
      <c r="N40" s="23"/>
    </row>
    <row r="41" spans="1:16" x14ac:dyDescent="0.25">
      <c r="A41" s="229"/>
      <c r="B41" s="229"/>
      <c r="C41" s="229"/>
      <c r="D41" s="229"/>
      <c r="E41" s="230"/>
      <c r="F41" s="16" t="str">
        <f>F33</f>
        <v/>
      </c>
      <c r="G41" s="24"/>
      <c r="H41" s="25"/>
      <c r="J41" s="30"/>
      <c r="K41" s="31" t="str">
        <f>IF(F41&lt;&gt;"",ROUND(F41*J41,2),"")</f>
        <v/>
      </c>
      <c r="L41" s="38"/>
      <c r="M41" s="249" t="s">
        <v>16</v>
      </c>
      <c r="N41" s="250"/>
      <c r="O41" s="155"/>
    </row>
    <row r="42" spans="1:16" ht="5.25" customHeight="1" x14ac:dyDescent="0.25">
      <c r="A42" s="3"/>
      <c r="B42" s="3"/>
      <c r="C42" s="3"/>
      <c r="D42" s="3"/>
      <c r="E42"/>
      <c r="F42"/>
      <c r="G42"/>
      <c r="H42"/>
      <c r="L42" s="46"/>
      <c r="M42" s="46"/>
      <c r="N42" s="46"/>
    </row>
    <row r="43" spans="1:16" x14ac:dyDescent="0.25">
      <c r="B43" s="3"/>
      <c r="C43" s="3"/>
      <c r="D43" s="3"/>
      <c r="E43"/>
      <c r="F43"/>
      <c r="G43"/>
      <c r="H43"/>
      <c r="J43" s="136" t="s">
        <v>108</v>
      </c>
      <c r="K43" s="31" t="str">
        <f>IF(K33&lt;&gt;"",IF(K41&lt;&gt;0,K33+K41,""),"")</f>
        <v/>
      </c>
      <c r="L43" s="38"/>
      <c r="M43" s="46"/>
      <c r="N43" s="38"/>
      <c r="O43" s="128"/>
    </row>
    <row r="44" spans="1:16" ht="8.25" customHeight="1" x14ac:dyDescent="0.25">
      <c r="B44" s="3"/>
      <c r="C44" s="3"/>
      <c r="D44" s="3"/>
      <c r="E44"/>
      <c r="F44"/>
      <c r="G44"/>
      <c r="H44"/>
      <c r="J44" s="28"/>
      <c r="K44" s="38"/>
      <c r="L44" s="38"/>
      <c r="M44" s="46"/>
      <c r="N44" s="38"/>
    </row>
    <row r="45" spans="1:16" s="47" customFormat="1" ht="21.75" customHeight="1" x14ac:dyDescent="0.3">
      <c r="A45" s="244" t="s">
        <v>93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3" t="str">
        <f>(IF(ISNUMBER(N33),N33+K36+K41,"0,00"))</f>
        <v>0,00</v>
      </c>
      <c r="O45" s="243"/>
    </row>
    <row r="46" spans="1:16" ht="19.5" customHeight="1" x14ac:dyDescent="0.25">
      <c r="A46" s="245" t="s">
        <v>97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7"/>
      <c r="N46" s="243" t="str">
        <f>(IF(ISNUMBER(O33),O33+O36+O41,"0,00"))</f>
        <v>0,00</v>
      </c>
      <c r="O46" s="243"/>
    </row>
    <row r="47" spans="1:16" ht="15.75" customHeight="1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</row>
    <row r="48" spans="1:16" x14ac:dyDescent="0.25">
      <c r="A48" s="137" t="s">
        <v>109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4" x14ac:dyDescent="0.25">
      <c r="A49" s="115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240"/>
      <c r="M49" s="240"/>
      <c r="N49" s="1"/>
    </row>
    <row r="50" spans="1:14" x14ac:dyDescent="0.25">
      <c r="A50" s="3"/>
    </row>
    <row r="51" spans="1:14" x14ac:dyDescent="0.25">
      <c r="A51" s="3"/>
    </row>
    <row r="52" spans="1:14" x14ac:dyDescent="0.25">
      <c r="A52" s="3"/>
    </row>
    <row r="54" spans="1:14" x14ac:dyDescent="0.25">
      <c r="A54" s="3"/>
    </row>
    <row r="55" spans="1:14" x14ac:dyDescent="0.25">
      <c r="A55" s="3"/>
    </row>
    <row r="56" spans="1:14" x14ac:dyDescent="0.25">
      <c r="A56" s="3"/>
    </row>
  </sheetData>
  <sheetProtection algorithmName="SHA-512" hashValue="XkzklEykZlO4+/u+9q8ZC0L6m7sEwEwpPLZHbdTs8uxZpMNikqqu8+1lfmna43rcTjDoaqMlK1jMcQGBDwYROQ==" saltValue="K/47LRlSeZsgODyXz4rJww==" spinCount="100000" sheet="1" objects="1" scenarios="1"/>
  <mergeCells count="34">
    <mergeCell ref="A46:M46"/>
    <mergeCell ref="N46:O46"/>
    <mergeCell ref="L49:M49"/>
    <mergeCell ref="O19:P19"/>
    <mergeCell ref="A35:E36"/>
    <mergeCell ref="M36:N36"/>
    <mergeCell ref="A40:E41"/>
    <mergeCell ref="M41:N41"/>
    <mergeCell ref="A45:M45"/>
    <mergeCell ref="N45:O45"/>
    <mergeCell ref="G19:G20"/>
    <mergeCell ref="H19:J19"/>
    <mergeCell ref="K19:K20"/>
    <mergeCell ref="L19:L20"/>
    <mergeCell ref="M19:M20"/>
    <mergeCell ref="N19:N20"/>
    <mergeCell ref="F19:F20"/>
    <mergeCell ref="O11:P14"/>
    <mergeCell ref="A12:C13"/>
    <mergeCell ref="F13:H13"/>
    <mergeCell ref="J13:M13"/>
    <mergeCell ref="A15:I15"/>
    <mergeCell ref="A16:I16"/>
    <mergeCell ref="E11:N11"/>
    <mergeCell ref="A19:A20"/>
    <mergeCell ref="B19:B20"/>
    <mergeCell ref="C19:C20"/>
    <mergeCell ref="D19:D20"/>
    <mergeCell ref="E19:E20"/>
    <mergeCell ref="E5:H5"/>
    <mergeCell ref="I5:J5"/>
    <mergeCell ref="K5:N5"/>
    <mergeCell ref="E9:F9"/>
    <mergeCell ref="J9:K9"/>
  </mergeCells>
  <conditionalFormatting sqref="N13">
    <cfRule type="cellIs" dxfId="15" priority="2" operator="lessThan">
      <formula>0.8</formula>
    </cfRule>
  </conditionalFormatting>
  <conditionalFormatting sqref="O11:P14">
    <cfRule type="containsText" dxfId="14" priority="1" operator="containsText" text="Die gewährte monatliche Ausbildungsvergütung liegt unter 80 Prozent der vergleichbaren Ausbildungsvergütung nach dem TVAöD-Pflege. Eine Erstattung durch das Land ist ausgeschlossen. ">
      <formula>NOT(ISERROR(SEARCH("Die gewährte monatliche Ausbildungsvergütung liegt unter 80 Prozent der vergleichbaren Ausbildungsvergütung nach dem TVAöD-Pflege. Eine Erstattung durch das Land ist ausgeschlossen. ",O11)))</formula>
    </cfRule>
  </conditionalFormatting>
  <dataValidations count="2">
    <dataValidation type="list" allowBlank="1" showInputMessage="1" showErrorMessage="1" sqref="K7">
      <formula1>$W$5:$W$6</formula1>
    </dataValidation>
    <dataValidation type="list" allowBlank="1" showInputMessage="1" showErrorMessage="1" sqref="F7">
      <formula1>$W$8:$W$9</formula1>
    </dataValidation>
  </dataValidations>
  <pageMargins left="0.7" right="0.7" top="0.78740157499999996" bottom="0.78740157499999996" header="0.3" footer="0.3"/>
  <pageSetup paperSize="9" scale="60" orientation="landscape" r:id="rId1"/>
  <legacy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showGridLines="0" workbookViewId="0">
      <selection activeCell="D14" sqref="D14"/>
    </sheetView>
  </sheetViews>
  <sheetFormatPr baseColWidth="10" defaultColWidth="11.42578125" defaultRowHeight="15" x14ac:dyDescent="0.25"/>
  <cols>
    <col min="1" max="1" width="9.28515625" style="2" customWidth="1"/>
    <col min="2" max="2" width="7.85546875" style="2" customWidth="1"/>
    <col min="3" max="3" width="10.42578125" style="2" customWidth="1"/>
    <col min="4" max="4" width="12.140625" style="2" customWidth="1"/>
    <col min="5" max="5" width="6.85546875" style="2" customWidth="1"/>
    <col min="6" max="6" width="10.5703125" style="2" customWidth="1"/>
    <col min="7" max="8" width="11.7109375" style="2" customWidth="1"/>
    <col min="9" max="9" width="10.5703125" style="2" customWidth="1"/>
    <col min="10" max="10" width="10.42578125" style="2" customWidth="1"/>
    <col min="11" max="11" width="10.85546875" style="2" customWidth="1"/>
    <col min="12" max="13" width="11.7109375" style="2" customWidth="1"/>
    <col min="14" max="14" width="11" style="2" customWidth="1"/>
    <col min="15" max="15" width="13.5703125" style="2" customWidth="1"/>
    <col min="16" max="16" width="21" style="2" customWidth="1"/>
    <col min="17" max="17" width="0" style="2" hidden="1" customWidth="1"/>
    <col min="18" max="23" width="11.42578125" style="2" hidden="1" customWidth="1"/>
    <col min="24" max="16384" width="11.42578125" style="2"/>
  </cols>
  <sheetData>
    <row r="1" spans="1:23" ht="15.75" x14ac:dyDescent="0.25">
      <c r="A1" s="116" t="s">
        <v>100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23" ht="18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3" ht="15.75" customHeight="1" x14ac:dyDescent="0.25">
      <c r="A3" s="6" t="s">
        <v>26</v>
      </c>
      <c r="B3" s="13"/>
      <c r="C3" s="13"/>
      <c r="D3" s="13"/>
      <c r="E3" s="170">
        <f>'Abrechnung Zusammenfassung'!F7</f>
        <v>0</v>
      </c>
      <c r="F3" s="168"/>
      <c r="G3" s="168"/>
      <c r="H3" s="168"/>
      <c r="I3" s="168"/>
      <c r="J3" s="168"/>
      <c r="K3" s="168"/>
      <c r="L3" s="168"/>
      <c r="M3" s="168"/>
      <c r="N3" s="169"/>
    </row>
    <row r="4" spans="1:23" s="36" customFormat="1" ht="8.25" customHeight="1" x14ac:dyDescent="0.25">
      <c r="A4" s="32"/>
      <c r="B4" s="33"/>
      <c r="C4" s="33"/>
      <c r="D4" s="33"/>
      <c r="E4" s="34"/>
      <c r="F4" s="34"/>
      <c r="G4" s="34"/>
      <c r="H4" s="34"/>
      <c r="I4" s="34"/>
      <c r="J4" s="34"/>
      <c r="K4" s="35"/>
      <c r="L4" s="35"/>
      <c r="M4" s="35"/>
      <c r="N4" s="35"/>
    </row>
    <row r="5" spans="1:23" ht="15.75" customHeight="1" x14ac:dyDescent="0.25">
      <c r="A5" s="6" t="s">
        <v>54</v>
      </c>
      <c r="B5" s="13"/>
      <c r="C5" s="13"/>
      <c r="D5" s="13"/>
      <c r="E5" s="231"/>
      <c r="F5" s="231"/>
      <c r="G5" s="231"/>
      <c r="H5" s="231"/>
      <c r="I5" s="232" t="s">
        <v>53</v>
      </c>
      <c r="J5" s="233"/>
      <c r="K5" s="226"/>
      <c r="L5" s="226"/>
      <c r="M5" s="226"/>
      <c r="N5" s="226"/>
      <c r="W5" s="2" t="s">
        <v>3</v>
      </c>
    </row>
    <row r="6" spans="1:23" ht="7.5" customHeight="1" x14ac:dyDescent="0.25">
      <c r="A6" s="7"/>
      <c r="B6" s="8"/>
      <c r="C6" s="13"/>
      <c r="D6" s="13"/>
      <c r="E6" s="14"/>
      <c r="F6" s="14"/>
      <c r="G6" s="14"/>
      <c r="H6" s="14"/>
      <c r="I6" s="12"/>
      <c r="J6" s="12"/>
      <c r="K6" s="12"/>
      <c r="L6" s="12"/>
      <c r="M6" s="12"/>
      <c r="N6" s="12"/>
      <c r="W6" s="2" t="s">
        <v>4</v>
      </c>
    </row>
    <row r="7" spans="1:23" ht="15.75" customHeight="1" x14ac:dyDescent="0.25">
      <c r="A7" s="7" t="s">
        <v>20</v>
      </c>
      <c r="B7" s="8"/>
      <c r="E7" s="117" t="s">
        <v>116</v>
      </c>
      <c r="F7" s="67"/>
      <c r="G7" s="2" t="s">
        <v>115</v>
      </c>
      <c r="H7" s="68"/>
      <c r="J7" s="145" t="s">
        <v>117</v>
      </c>
      <c r="K7" s="67"/>
      <c r="L7" s="2" t="s">
        <v>115</v>
      </c>
      <c r="M7" s="68"/>
    </row>
    <row r="8" spans="1:23" ht="7.5" customHeight="1" x14ac:dyDescent="0.25">
      <c r="A8" s="7"/>
      <c r="B8" s="8"/>
      <c r="E8" s="4"/>
      <c r="F8" s="39"/>
      <c r="G8" s="39"/>
      <c r="H8" s="4"/>
      <c r="I8" s="4"/>
      <c r="J8" s="12"/>
      <c r="K8" s="12"/>
      <c r="L8" s="12"/>
      <c r="M8" s="12"/>
      <c r="N8" s="12"/>
      <c r="W8" s="2" t="s">
        <v>4</v>
      </c>
    </row>
    <row r="9" spans="1:23" ht="16.5" customHeight="1" x14ac:dyDescent="0.25">
      <c r="A9" s="7" t="s">
        <v>21</v>
      </c>
      <c r="B9" s="8"/>
      <c r="C9" s="91" t="s">
        <v>68</v>
      </c>
      <c r="E9" s="238" t="s">
        <v>22</v>
      </c>
      <c r="F9" s="239"/>
      <c r="G9" s="67"/>
      <c r="J9" s="236" t="s">
        <v>19</v>
      </c>
      <c r="K9" s="237"/>
      <c r="L9" s="67"/>
      <c r="M9" s="37"/>
      <c r="N9" s="12"/>
      <c r="O9" s="133"/>
      <c r="P9" s="133"/>
      <c r="W9" s="2" t="s">
        <v>5</v>
      </c>
    </row>
    <row r="10" spans="1:23" ht="7.5" customHeight="1" x14ac:dyDescent="0.25">
      <c r="A10" s="7"/>
      <c r="B10" s="8"/>
      <c r="C10" s="13"/>
      <c r="D10" s="13"/>
      <c r="E10" s="4"/>
      <c r="F10" s="4"/>
      <c r="G10" s="4"/>
      <c r="H10" s="12"/>
      <c r="I10" s="12"/>
      <c r="J10" s="12"/>
      <c r="K10" s="12"/>
      <c r="L10" s="12"/>
      <c r="M10" s="12"/>
      <c r="N10" s="12"/>
      <c r="O10" s="133"/>
      <c r="P10" s="133"/>
    </row>
    <row r="11" spans="1:23" ht="15.75" customHeight="1" x14ac:dyDescent="0.25">
      <c r="A11" s="7" t="s">
        <v>73</v>
      </c>
      <c r="B11" s="13"/>
      <c r="C11" s="13"/>
      <c r="D11" s="13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07" t="str">
        <f>IF(N13&lt;80%,V16,IF(AND(N13&gt;80%,N13&lt;89.995%),V17,""))</f>
        <v/>
      </c>
      <c r="P11" s="207"/>
    </row>
    <row r="12" spans="1:23" ht="20.25" customHeight="1" x14ac:dyDescent="0.25">
      <c r="A12" s="234" t="s">
        <v>72</v>
      </c>
      <c r="B12" s="234"/>
      <c r="C12" s="234"/>
      <c r="D12" s="13"/>
      <c r="E12" s="95"/>
      <c r="F12" s="95"/>
      <c r="G12" s="95"/>
      <c r="H12" s="96"/>
      <c r="I12" s="96"/>
      <c r="J12" s="96"/>
      <c r="K12" s="97"/>
      <c r="L12" s="97"/>
      <c r="M12" s="97"/>
      <c r="N12" s="12"/>
      <c r="O12" s="207"/>
      <c r="P12" s="207"/>
      <c r="V12" s="129"/>
    </row>
    <row r="13" spans="1:23" ht="29.25" customHeight="1" x14ac:dyDescent="0.25">
      <c r="A13" s="235"/>
      <c r="B13" s="235"/>
      <c r="C13" s="235"/>
      <c r="D13" s="101"/>
      <c r="E13" s="99"/>
      <c r="F13" s="218" t="s">
        <v>71</v>
      </c>
      <c r="G13" s="218"/>
      <c r="H13" s="218"/>
      <c r="I13" s="100" t="str">
        <f>IF((D13=""),"",(IF($L$9="",1490.69,1552.07)))</f>
        <v/>
      </c>
      <c r="J13" s="219" t="s">
        <v>75</v>
      </c>
      <c r="K13" s="219"/>
      <c r="L13" s="219"/>
      <c r="M13" s="220"/>
      <c r="N13" s="102" t="str">
        <f>IF(ISNUMBER(D13),D13/I13,"0,00%")</f>
        <v>0,00%</v>
      </c>
      <c r="O13" s="207"/>
      <c r="P13" s="207"/>
    </row>
    <row r="14" spans="1:23" ht="10.5" customHeight="1" x14ac:dyDescent="0.25">
      <c r="A14" s="171"/>
      <c r="B14" s="171"/>
      <c r="C14" s="171"/>
      <c r="D14" s="251"/>
      <c r="E14" s="99"/>
      <c r="F14" s="172"/>
      <c r="G14" s="172"/>
      <c r="H14" s="172"/>
      <c r="I14" s="106"/>
      <c r="J14" s="173"/>
      <c r="K14" s="173"/>
      <c r="L14" s="173"/>
      <c r="M14" s="173"/>
      <c r="N14" s="108"/>
      <c r="O14" s="207"/>
      <c r="P14" s="207"/>
    </row>
    <row r="15" spans="1:23" ht="21.75" customHeight="1" x14ac:dyDescent="0.25">
      <c r="A15" s="221" t="s">
        <v>106</v>
      </c>
      <c r="B15" s="221"/>
      <c r="C15" s="221"/>
      <c r="D15" s="221"/>
      <c r="E15" s="221"/>
      <c r="F15" s="221"/>
      <c r="G15" s="221"/>
      <c r="H15" s="221"/>
      <c r="I15" s="222"/>
      <c r="J15" s="111" t="s">
        <v>76</v>
      </c>
      <c r="K15" s="146"/>
      <c r="L15" s="113" t="s">
        <v>77</v>
      </c>
      <c r="M15" s="146"/>
      <c r="O15" s="140"/>
      <c r="P15" s="140"/>
    </row>
    <row r="16" spans="1:23" ht="24.75" customHeight="1" x14ac:dyDescent="0.25">
      <c r="A16" s="223" t="s">
        <v>122</v>
      </c>
      <c r="B16" s="224"/>
      <c r="C16" s="224"/>
      <c r="D16" s="224"/>
      <c r="E16" s="224"/>
      <c r="F16" s="224"/>
      <c r="G16" s="224"/>
      <c r="H16" s="224"/>
      <c r="I16" s="225"/>
      <c r="J16" s="111" t="s">
        <v>76</v>
      </c>
      <c r="K16" s="146"/>
      <c r="L16" s="113" t="s">
        <v>77</v>
      </c>
      <c r="M16" s="146"/>
      <c r="O16" s="126" t="s">
        <v>79</v>
      </c>
      <c r="P16" s="146"/>
      <c r="V16" s="139" t="s">
        <v>104</v>
      </c>
    </row>
    <row r="17" spans="1:22" ht="13.5" customHeight="1" x14ac:dyDescent="0.25">
      <c r="A17" s="123"/>
      <c r="B17" s="110"/>
      <c r="C17" s="110"/>
      <c r="D17" s="110"/>
      <c r="E17" s="110"/>
      <c r="F17" s="110"/>
      <c r="G17" s="110"/>
      <c r="H17" s="110"/>
      <c r="I17" s="110"/>
      <c r="J17" s="124"/>
      <c r="K17" s="173"/>
      <c r="L17" s="108"/>
      <c r="V17" s="134" t="s">
        <v>120</v>
      </c>
    </row>
    <row r="18" spans="1:22" ht="9" customHeight="1" x14ac:dyDescent="0.25">
      <c r="C18" s="115"/>
      <c r="D18" s="121"/>
      <c r="E18" s="122"/>
      <c r="F18" s="122"/>
      <c r="G18" s="122"/>
      <c r="H18" s="121"/>
      <c r="I18" s="121"/>
      <c r="J18" s="121"/>
      <c r="K18" s="122"/>
      <c r="L18" s="173"/>
      <c r="M18" s="173"/>
      <c r="N18" s="108"/>
    </row>
    <row r="19" spans="1:22" ht="27" customHeight="1" x14ac:dyDescent="0.25">
      <c r="A19" s="208" t="s">
        <v>0</v>
      </c>
      <c r="B19" s="208" t="s">
        <v>2</v>
      </c>
      <c r="C19" s="208" t="s">
        <v>81</v>
      </c>
      <c r="D19" s="208" t="s">
        <v>82</v>
      </c>
      <c r="E19" s="209" t="s">
        <v>83</v>
      </c>
      <c r="F19" s="212" t="s">
        <v>102</v>
      </c>
      <c r="G19" s="209" t="s">
        <v>84</v>
      </c>
      <c r="H19" s="215" t="s">
        <v>1</v>
      </c>
      <c r="I19" s="216"/>
      <c r="J19" s="217"/>
      <c r="K19" s="241" t="s">
        <v>23</v>
      </c>
      <c r="L19" s="209" t="s">
        <v>88</v>
      </c>
      <c r="M19" s="209" t="s">
        <v>89</v>
      </c>
      <c r="N19" s="212" t="s">
        <v>90</v>
      </c>
      <c r="O19" s="248" t="s">
        <v>114</v>
      </c>
      <c r="P19" s="248"/>
    </row>
    <row r="20" spans="1:22" ht="60" customHeight="1" x14ac:dyDescent="0.25">
      <c r="A20" s="208" t="s">
        <v>0</v>
      </c>
      <c r="B20" s="208"/>
      <c r="C20" s="208"/>
      <c r="D20" s="208"/>
      <c r="E20" s="210"/>
      <c r="F20" s="213"/>
      <c r="G20" s="210"/>
      <c r="H20" s="44" t="s">
        <v>85</v>
      </c>
      <c r="I20" s="5" t="s">
        <v>86</v>
      </c>
      <c r="J20" s="11" t="s">
        <v>87</v>
      </c>
      <c r="K20" s="242"/>
      <c r="L20" s="211"/>
      <c r="M20" s="211"/>
      <c r="N20" s="214"/>
      <c r="O20" s="104" t="s">
        <v>91</v>
      </c>
      <c r="P20" s="135" t="s">
        <v>107</v>
      </c>
    </row>
    <row r="21" spans="1:22" ht="16.5" customHeight="1" x14ac:dyDescent="0.25">
      <c r="A21" s="65"/>
      <c r="B21" s="150"/>
      <c r="C21" s="66"/>
      <c r="D21" s="66"/>
      <c r="E21" s="41"/>
      <c r="F21" s="42" t="str">
        <f t="shared" ref="F21:F32" si="0">IF(C21="","",C21+D21+E21)</f>
        <v/>
      </c>
      <c r="G21" s="41"/>
      <c r="H21" s="43"/>
      <c r="I21" s="43"/>
      <c r="J21" s="43"/>
      <c r="K21" s="40" t="str">
        <f>IF(F21="","",(F21+H21+I21+J21))</f>
        <v/>
      </c>
      <c r="L21" s="43"/>
      <c r="M21" s="43"/>
      <c r="N21" s="42" t="str">
        <f t="shared" ref="N21:N32" si="1">IF(K21="","",K21-L21-M21)</f>
        <v/>
      </c>
      <c r="O21" s="155"/>
      <c r="P21" s="148"/>
    </row>
    <row r="22" spans="1:22" ht="16.5" customHeight="1" x14ac:dyDescent="0.25">
      <c r="A22" s="65"/>
      <c r="B22" s="150"/>
      <c r="C22" s="66"/>
      <c r="D22" s="66"/>
      <c r="E22" s="41"/>
      <c r="F22" s="42" t="str">
        <f t="shared" si="0"/>
        <v/>
      </c>
      <c r="G22" s="41"/>
      <c r="H22" s="43"/>
      <c r="I22" s="43"/>
      <c r="J22" s="43"/>
      <c r="K22" s="40" t="str">
        <f t="shared" ref="K22:K32" si="2">IF(F22="","",(F22+H22+I22+J22))</f>
        <v/>
      </c>
      <c r="L22" s="43"/>
      <c r="M22" s="43"/>
      <c r="N22" s="42" t="str">
        <f t="shared" si="1"/>
        <v/>
      </c>
      <c r="O22" s="155"/>
      <c r="P22" s="148"/>
      <c r="T22" s="2">
        <f>COUNTA(C21:C25)</f>
        <v>0</v>
      </c>
    </row>
    <row r="23" spans="1:22" ht="16.5" customHeight="1" x14ac:dyDescent="0.25">
      <c r="A23" s="65"/>
      <c r="B23" s="150"/>
      <c r="C23" s="66"/>
      <c r="D23" s="66"/>
      <c r="E23" s="41"/>
      <c r="F23" s="42" t="str">
        <f t="shared" si="0"/>
        <v/>
      </c>
      <c r="G23" s="41"/>
      <c r="H23" s="43"/>
      <c r="I23" s="43"/>
      <c r="J23" s="43"/>
      <c r="K23" s="40" t="str">
        <f t="shared" si="2"/>
        <v/>
      </c>
      <c r="L23" s="43"/>
      <c r="M23" s="43"/>
      <c r="N23" s="42" t="str">
        <f t="shared" si="1"/>
        <v/>
      </c>
      <c r="O23" s="155"/>
      <c r="P23" s="148"/>
    </row>
    <row r="24" spans="1:22" ht="16.5" customHeight="1" x14ac:dyDescent="0.25">
      <c r="A24" s="65"/>
      <c r="B24" s="150"/>
      <c r="C24" s="66"/>
      <c r="D24" s="66"/>
      <c r="E24" s="41"/>
      <c r="F24" s="42" t="str">
        <f t="shared" si="0"/>
        <v/>
      </c>
      <c r="G24" s="41"/>
      <c r="H24" s="43"/>
      <c r="I24" s="43"/>
      <c r="J24" s="43"/>
      <c r="K24" s="40" t="str">
        <f t="shared" si="2"/>
        <v/>
      </c>
      <c r="L24" s="43"/>
      <c r="M24" s="43"/>
      <c r="N24" s="42" t="str">
        <f t="shared" si="1"/>
        <v/>
      </c>
      <c r="O24" s="155"/>
      <c r="P24" s="148"/>
    </row>
    <row r="25" spans="1:22" ht="16.5" customHeight="1" x14ac:dyDescent="0.25">
      <c r="A25" s="65"/>
      <c r="B25" s="150"/>
      <c r="C25" s="66"/>
      <c r="D25" s="66"/>
      <c r="E25" s="41"/>
      <c r="F25" s="42" t="str">
        <f t="shared" si="0"/>
        <v/>
      </c>
      <c r="G25" s="41"/>
      <c r="H25" s="43"/>
      <c r="I25" s="43"/>
      <c r="J25" s="43"/>
      <c r="K25" s="40" t="str">
        <f t="shared" si="2"/>
        <v/>
      </c>
      <c r="L25" s="43"/>
      <c r="M25" s="43"/>
      <c r="N25" s="42" t="str">
        <f t="shared" si="1"/>
        <v/>
      </c>
      <c r="O25" s="155"/>
      <c r="P25" s="148"/>
    </row>
    <row r="26" spans="1:22" ht="16.5" customHeight="1" x14ac:dyDescent="0.25">
      <c r="A26" s="65"/>
      <c r="B26" s="150"/>
      <c r="C26" s="66"/>
      <c r="D26" s="66"/>
      <c r="E26" s="41"/>
      <c r="F26" s="42" t="str">
        <f t="shared" si="0"/>
        <v/>
      </c>
      <c r="G26" s="41"/>
      <c r="H26" s="43"/>
      <c r="I26" s="43"/>
      <c r="J26" s="43"/>
      <c r="K26" s="40" t="str">
        <f t="shared" si="2"/>
        <v/>
      </c>
      <c r="L26" s="43"/>
      <c r="M26" s="43"/>
      <c r="N26" s="42" t="str">
        <f t="shared" si="1"/>
        <v/>
      </c>
      <c r="O26" s="155"/>
      <c r="P26" s="148"/>
    </row>
    <row r="27" spans="1:22" ht="16.5" customHeight="1" x14ac:dyDescent="0.25">
      <c r="A27" s="65"/>
      <c r="B27" s="150"/>
      <c r="C27" s="66"/>
      <c r="D27" s="66"/>
      <c r="E27" s="41"/>
      <c r="F27" s="42" t="str">
        <f t="shared" si="0"/>
        <v/>
      </c>
      <c r="G27" s="41"/>
      <c r="H27" s="43"/>
      <c r="I27" s="43"/>
      <c r="J27" s="43"/>
      <c r="K27" s="40" t="str">
        <f t="shared" si="2"/>
        <v/>
      </c>
      <c r="L27" s="43"/>
      <c r="M27" s="43"/>
      <c r="N27" s="42" t="str">
        <f t="shared" si="1"/>
        <v/>
      </c>
      <c r="O27" s="155"/>
      <c r="P27" s="148"/>
    </row>
    <row r="28" spans="1:22" ht="16.5" customHeight="1" x14ac:dyDescent="0.25">
      <c r="A28" s="65"/>
      <c r="B28" s="150"/>
      <c r="C28" s="66"/>
      <c r="D28" s="66"/>
      <c r="E28" s="41"/>
      <c r="F28" s="42" t="str">
        <f t="shared" si="0"/>
        <v/>
      </c>
      <c r="G28" s="41"/>
      <c r="H28" s="43"/>
      <c r="I28" s="43"/>
      <c r="J28" s="43"/>
      <c r="K28" s="40" t="str">
        <f t="shared" si="2"/>
        <v/>
      </c>
      <c r="L28" s="43"/>
      <c r="M28" s="43"/>
      <c r="N28" s="42" t="str">
        <f t="shared" si="1"/>
        <v/>
      </c>
      <c r="O28" s="155"/>
      <c r="P28" s="148"/>
    </row>
    <row r="29" spans="1:22" ht="16.5" customHeight="1" x14ac:dyDescent="0.25">
      <c r="A29" s="65"/>
      <c r="B29" s="150"/>
      <c r="C29" s="66"/>
      <c r="D29" s="66"/>
      <c r="E29" s="41"/>
      <c r="F29" s="42" t="str">
        <f t="shared" si="0"/>
        <v/>
      </c>
      <c r="G29" s="41"/>
      <c r="H29" s="43"/>
      <c r="I29" s="43"/>
      <c r="J29" s="43"/>
      <c r="K29" s="40" t="str">
        <f t="shared" si="2"/>
        <v/>
      </c>
      <c r="L29" s="43"/>
      <c r="M29" s="43"/>
      <c r="N29" s="42" t="str">
        <f t="shared" si="1"/>
        <v/>
      </c>
      <c r="O29" s="155"/>
      <c r="P29" s="148"/>
    </row>
    <row r="30" spans="1:22" ht="16.5" customHeight="1" x14ac:dyDescent="0.25">
      <c r="A30" s="65"/>
      <c r="B30" s="150"/>
      <c r="C30" s="66"/>
      <c r="D30" s="66"/>
      <c r="E30" s="41"/>
      <c r="F30" s="42" t="str">
        <f t="shared" si="0"/>
        <v/>
      </c>
      <c r="G30" s="41"/>
      <c r="H30" s="43"/>
      <c r="I30" s="43"/>
      <c r="J30" s="43"/>
      <c r="K30" s="40" t="str">
        <f t="shared" si="2"/>
        <v/>
      </c>
      <c r="L30" s="43"/>
      <c r="M30" s="43"/>
      <c r="N30" s="42" t="str">
        <f t="shared" si="1"/>
        <v/>
      </c>
      <c r="O30" s="155"/>
      <c r="P30" s="148"/>
    </row>
    <row r="31" spans="1:22" s="1" customFormat="1" ht="16.5" customHeight="1" x14ac:dyDescent="0.25">
      <c r="A31" s="65"/>
      <c r="B31" s="150"/>
      <c r="C31" s="66"/>
      <c r="D31" s="66"/>
      <c r="E31" s="41"/>
      <c r="F31" s="42" t="str">
        <f t="shared" si="0"/>
        <v/>
      </c>
      <c r="G31" s="41"/>
      <c r="H31" s="43"/>
      <c r="I31" s="43"/>
      <c r="J31" s="43"/>
      <c r="K31" s="40" t="str">
        <f t="shared" si="2"/>
        <v/>
      </c>
      <c r="L31" s="43"/>
      <c r="M31" s="43"/>
      <c r="N31" s="42" t="str">
        <f t="shared" si="1"/>
        <v/>
      </c>
      <c r="O31" s="155"/>
      <c r="P31" s="148"/>
    </row>
    <row r="32" spans="1:22" ht="16.5" customHeight="1" x14ac:dyDescent="0.25">
      <c r="A32" s="65"/>
      <c r="B32" s="150"/>
      <c r="C32" s="66"/>
      <c r="D32" s="66"/>
      <c r="E32" s="41"/>
      <c r="F32" s="42" t="str">
        <f t="shared" si="0"/>
        <v/>
      </c>
      <c r="G32" s="41"/>
      <c r="H32" s="43"/>
      <c r="I32" s="43"/>
      <c r="J32" s="43"/>
      <c r="K32" s="40" t="str">
        <f t="shared" si="2"/>
        <v/>
      </c>
      <c r="L32" s="43"/>
      <c r="M32" s="43"/>
      <c r="N32" s="42" t="str">
        <f t="shared" si="1"/>
        <v/>
      </c>
      <c r="O32" s="156"/>
      <c r="P32" s="148"/>
    </row>
    <row r="33" spans="1:16" ht="16.5" customHeight="1" x14ac:dyDescent="0.25">
      <c r="A33" s="40" t="str">
        <f t="shared" ref="A33:E33" si="3">IF(SUM(A21:A32)=0,"",SUM(A21:A32))</f>
        <v/>
      </c>
      <c r="B33" s="40"/>
      <c r="C33" s="40" t="str">
        <f t="shared" si="3"/>
        <v/>
      </c>
      <c r="D33" s="40">
        <f>SUM(D21:D32)</f>
        <v>0</v>
      </c>
      <c r="E33" s="40" t="str">
        <f t="shared" si="3"/>
        <v/>
      </c>
      <c r="F33" s="40" t="str">
        <f>IF(SUM(F21:F32)=0,"",SUM(F21:F32))</f>
        <v/>
      </c>
      <c r="G33" s="40" t="str">
        <f>IF(SUM(G21:G32)=0,"",SUM(G21:G32))</f>
        <v/>
      </c>
      <c r="H33" s="40" t="str">
        <f t="shared" ref="H33:N33" si="4">IF(SUM(H21:H32)=0,"",SUM(H21:H32))</f>
        <v/>
      </c>
      <c r="I33" s="40" t="str">
        <f t="shared" si="4"/>
        <v/>
      </c>
      <c r="J33" s="40" t="str">
        <f t="shared" si="4"/>
        <v/>
      </c>
      <c r="K33" s="40" t="str">
        <f t="shared" si="4"/>
        <v/>
      </c>
      <c r="L33" s="40" t="str">
        <f t="shared" si="4"/>
        <v/>
      </c>
      <c r="M33" s="40" t="str">
        <f t="shared" si="4"/>
        <v/>
      </c>
      <c r="N33" s="42" t="str">
        <f t="shared" si="4"/>
        <v/>
      </c>
      <c r="O33" s="156" t="str">
        <f>IF(SUM(O21:O32)=0,"",SUM(O21:O32))</f>
        <v/>
      </c>
      <c r="P33" s="148"/>
    </row>
    <row r="34" spans="1:16" ht="16.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5"/>
      <c r="O34" s="9"/>
    </row>
    <row r="35" spans="1:16" ht="25.5" customHeight="1" x14ac:dyDescent="0.25">
      <c r="A35" s="227" t="s">
        <v>78</v>
      </c>
      <c r="B35" s="227"/>
      <c r="C35" s="227"/>
      <c r="D35" s="227"/>
      <c r="E35" s="228"/>
      <c r="F35" s="10" t="s">
        <v>24</v>
      </c>
      <c r="H35" s="10" t="s">
        <v>6</v>
      </c>
      <c r="I35" s="10" t="s">
        <v>9</v>
      </c>
      <c r="J35" s="10" t="s">
        <v>7</v>
      </c>
      <c r="K35" s="10" t="s">
        <v>8</v>
      </c>
      <c r="L35" s="23"/>
      <c r="M35" s="23"/>
      <c r="N35" s="23"/>
    </row>
    <row r="36" spans="1:16" ht="16.5" customHeight="1" x14ac:dyDescent="0.25">
      <c r="A36" s="227"/>
      <c r="B36" s="227"/>
      <c r="C36" s="227"/>
      <c r="D36" s="227"/>
      <c r="E36" s="228"/>
      <c r="F36" s="16" t="str">
        <f>F33</f>
        <v/>
      </c>
      <c r="H36" s="29"/>
      <c r="I36" s="29"/>
      <c r="J36" s="30"/>
      <c r="K36" s="31" t="str">
        <f>IF(OR(F36="",F36=0),"",ROUND(F36*(H36*I36+J36)/1000,2))</f>
        <v/>
      </c>
      <c r="L36" s="38"/>
      <c r="M36" s="249" t="s">
        <v>8</v>
      </c>
      <c r="N36" s="250"/>
      <c r="O36" s="155"/>
    </row>
    <row r="37" spans="1:16" ht="5.25" customHeight="1" x14ac:dyDescent="0.25">
      <c r="A37" s="3"/>
      <c r="B37" s="3"/>
      <c r="C37" s="3"/>
      <c r="D37" s="3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 ht="15" customHeight="1" x14ac:dyDescent="0.25">
      <c r="A38" s="13"/>
      <c r="B38" s="3"/>
      <c r="C38" s="3"/>
      <c r="D38" s="3"/>
      <c r="E38" s="20"/>
      <c r="F38" s="20"/>
      <c r="G38" s="20"/>
      <c r="H38" s="21"/>
      <c r="I38" s="21"/>
      <c r="J38" s="27" t="s">
        <v>18</v>
      </c>
      <c r="K38" s="31" t="str">
        <f>IF(K33&lt;&gt;"",IF(K36&lt;&gt;0,K33+K36,""),"")</f>
        <v/>
      </c>
      <c r="L38" s="38"/>
      <c r="M38" s="18"/>
      <c r="N38" s="45"/>
    </row>
    <row r="39" spans="1:16" ht="7.5" customHeight="1" x14ac:dyDescent="0.25">
      <c r="A39" s="13"/>
      <c r="B39" s="3"/>
      <c r="C39" s="3"/>
      <c r="D39" s="3"/>
      <c r="E39" s="20"/>
      <c r="F39" s="20"/>
      <c r="G39" s="20"/>
      <c r="H39" s="21"/>
      <c r="I39" s="21"/>
      <c r="J39" s="22"/>
      <c r="K39" s="17"/>
      <c r="L39" s="17"/>
      <c r="M39" s="18"/>
      <c r="N39" s="19"/>
    </row>
    <row r="40" spans="1:16" ht="25.5" customHeight="1" x14ac:dyDescent="0.25">
      <c r="A40" s="229" t="s">
        <v>25</v>
      </c>
      <c r="B40" s="229"/>
      <c r="C40" s="229"/>
      <c r="D40" s="229"/>
      <c r="E40" s="230"/>
      <c r="F40" s="26" t="s">
        <v>17</v>
      </c>
      <c r="G40" s="23"/>
      <c r="H40" s="23"/>
      <c r="J40" s="10" t="s">
        <v>15</v>
      </c>
      <c r="K40" s="10" t="s">
        <v>16</v>
      </c>
      <c r="L40" s="23"/>
      <c r="M40" s="23"/>
      <c r="N40" s="23"/>
    </row>
    <row r="41" spans="1:16" x14ac:dyDescent="0.25">
      <c r="A41" s="229"/>
      <c r="B41" s="229"/>
      <c r="C41" s="229"/>
      <c r="D41" s="229"/>
      <c r="E41" s="230"/>
      <c r="F41" s="16" t="str">
        <f>F33</f>
        <v/>
      </c>
      <c r="G41" s="24"/>
      <c r="H41" s="25"/>
      <c r="J41" s="30"/>
      <c r="K41" s="31" t="str">
        <f>IF(F41&lt;&gt;"",ROUND(F41*J41,2),"")</f>
        <v/>
      </c>
      <c r="L41" s="38"/>
      <c r="M41" s="249" t="s">
        <v>16</v>
      </c>
      <c r="N41" s="250"/>
      <c r="O41" s="155"/>
    </row>
    <row r="42" spans="1:16" ht="5.25" customHeight="1" x14ac:dyDescent="0.25">
      <c r="A42" s="3"/>
      <c r="B42" s="3"/>
      <c r="C42" s="3"/>
      <c r="D42" s="3"/>
      <c r="E42"/>
      <c r="F42"/>
      <c r="G42"/>
      <c r="H42"/>
      <c r="L42" s="46"/>
      <c r="M42" s="46"/>
      <c r="N42" s="46"/>
    </row>
    <row r="43" spans="1:16" x14ac:dyDescent="0.25">
      <c r="B43" s="3"/>
      <c r="C43" s="3"/>
      <c r="D43" s="3"/>
      <c r="E43"/>
      <c r="F43"/>
      <c r="G43"/>
      <c r="H43"/>
      <c r="J43" s="136" t="s">
        <v>108</v>
      </c>
      <c r="K43" s="31" t="str">
        <f>IF(K33&lt;&gt;"",IF(K41&lt;&gt;0,K33+K41,""),"")</f>
        <v/>
      </c>
      <c r="L43" s="38"/>
      <c r="M43" s="46"/>
      <c r="N43" s="38"/>
      <c r="O43" s="128"/>
    </row>
    <row r="44" spans="1:16" ht="8.25" customHeight="1" x14ac:dyDescent="0.25">
      <c r="B44" s="3"/>
      <c r="C44" s="3"/>
      <c r="D44" s="3"/>
      <c r="E44"/>
      <c r="F44"/>
      <c r="G44"/>
      <c r="H44"/>
      <c r="J44" s="28"/>
      <c r="K44" s="38"/>
      <c r="L44" s="38"/>
      <c r="M44" s="46"/>
      <c r="N44" s="38"/>
    </row>
    <row r="45" spans="1:16" s="47" customFormat="1" ht="21.75" customHeight="1" x14ac:dyDescent="0.3">
      <c r="A45" s="244" t="s">
        <v>93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3" t="str">
        <f>(IF(ISNUMBER(N33),N33+K36+K41,"0,00"))</f>
        <v>0,00</v>
      </c>
      <c r="O45" s="243"/>
    </row>
    <row r="46" spans="1:16" ht="19.5" customHeight="1" x14ac:dyDescent="0.25">
      <c r="A46" s="245" t="s">
        <v>97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7"/>
      <c r="N46" s="243" t="str">
        <f>(IF(ISNUMBER(O33),O33+O36+O41,"0,00"))</f>
        <v>0,00</v>
      </c>
      <c r="O46" s="243"/>
    </row>
    <row r="47" spans="1:16" ht="15.75" customHeight="1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</row>
    <row r="48" spans="1:16" x14ac:dyDescent="0.25">
      <c r="A48" s="137" t="s">
        <v>109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4" x14ac:dyDescent="0.25">
      <c r="A49" s="115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240"/>
      <c r="M49" s="240"/>
      <c r="N49" s="1"/>
    </row>
    <row r="50" spans="1:14" x14ac:dyDescent="0.25">
      <c r="A50" s="3"/>
    </row>
    <row r="51" spans="1:14" x14ac:dyDescent="0.25">
      <c r="A51" s="3"/>
    </row>
    <row r="52" spans="1:14" x14ac:dyDescent="0.25">
      <c r="A52" s="3"/>
    </row>
    <row r="54" spans="1:14" x14ac:dyDescent="0.25">
      <c r="A54" s="3"/>
    </row>
    <row r="55" spans="1:14" x14ac:dyDescent="0.25">
      <c r="A55" s="3"/>
    </row>
    <row r="56" spans="1:14" x14ac:dyDescent="0.25">
      <c r="A56" s="3"/>
    </row>
  </sheetData>
  <sheetProtection algorithmName="SHA-512" hashValue="gDVG5WzHpUG4rnpU7jKlTJdOG4YbLEAIRicEbV0yjoVFXGWInZ1Zt6ixte0oh9ePFLgjtTL1MjJGDYsIyr2/ZQ==" saltValue="o2GfBO/pvtjslh2I7O/jMQ==" spinCount="100000" sheet="1" objects="1" scenarios="1"/>
  <mergeCells count="34">
    <mergeCell ref="A46:M46"/>
    <mergeCell ref="N46:O46"/>
    <mergeCell ref="L49:M49"/>
    <mergeCell ref="O19:P19"/>
    <mergeCell ref="A35:E36"/>
    <mergeCell ref="M36:N36"/>
    <mergeCell ref="A40:E41"/>
    <mergeCell ref="M41:N41"/>
    <mergeCell ref="A45:M45"/>
    <mergeCell ref="N45:O45"/>
    <mergeCell ref="G19:G20"/>
    <mergeCell ref="H19:J19"/>
    <mergeCell ref="K19:K20"/>
    <mergeCell ref="L19:L20"/>
    <mergeCell ref="M19:M20"/>
    <mergeCell ref="N19:N20"/>
    <mergeCell ref="F19:F20"/>
    <mergeCell ref="O11:P14"/>
    <mergeCell ref="A12:C13"/>
    <mergeCell ref="F13:H13"/>
    <mergeCell ref="J13:M13"/>
    <mergeCell ref="A15:I15"/>
    <mergeCell ref="A16:I16"/>
    <mergeCell ref="E11:N11"/>
    <mergeCell ref="A19:A20"/>
    <mergeCell ref="B19:B20"/>
    <mergeCell ref="C19:C20"/>
    <mergeCell ref="D19:D20"/>
    <mergeCell ref="E19:E20"/>
    <mergeCell ref="E5:H5"/>
    <mergeCell ref="I5:J5"/>
    <mergeCell ref="K5:N5"/>
    <mergeCell ref="E9:F9"/>
    <mergeCell ref="J9:K9"/>
  </mergeCells>
  <conditionalFormatting sqref="N13">
    <cfRule type="cellIs" dxfId="13" priority="2" operator="lessThan">
      <formula>0.8</formula>
    </cfRule>
  </conditionalFormatting>
  <conditionalFormatting sqref="O11:P14">
    <cfRule type="containsText" dxfId="12" priority="1" operator="containsText" text="Die gewährte monatliche Ausbildungsvergütung liegt unter 80 Prozent der vergleichbaren Ausbildungsvergütung nach dem TVAöD-Pflege. Eine Erstattung durch das Land ist ausgeschlossen. ">
      <formula>NOT(ISERROR(SEARCH("Die gewährte monatliche Ausbildungsvergütung liegt unter 80 Prozent der vergleichbaren Ausbildungsvergütung nach dem TVAöD-Pflege. Eine Erstattung durch das Land ist ausgeschlossen. ",O11)))</formula>
    </cfRule>
  </conditionalFormatting>
  <dataValidations count="2">
    <dataValidation type="list" allowBlank="1" showInputMessage="1" showErrorMessage="1" sqref="K7">
      <formula1>$W$5:$W$6</formula1>
    </dataValidation>
    <dataValidation type="list" allowBlank="1" showInputMessage="1" showErrorMessage="1" sqref="F7">
      <formula1>$W$8:$W$9</formula1>
    </dataValidation>
  </dataValidations>
  <pageMargins left="0.7" right="0.7" top="0.78740157499999996" bottom="0.78740157499999996" header="0.3" footer="0.3"/>
  <pageSetup paperSize="9" scale="6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showGridLines="0" topLeftCell="A4" zoomScaleNormal="100" workbookViewId="0">
      <selection activeCell="B11" sqref="B11"/>
    </sheetView>
  </sheetViews>
  <sheetFormatPr baseColWidth="10" defaultColWidth="11.42578125" defaultRowHeight="14.25" x14ac:dyDescent="0.2"/>
  <cols>
    <col min="1" max="1" width="35.5703125" style="61" customWidth="1"/>
    <col min="2" max="11" width="16.7109375" style="61" customWidth="1"/>
    <col min="12" max="16384" width="11.42578125" style="61"/>
  </cols>
  <sheetData>
    <row r="1" spans="1:11" ht="30.75" customHeight="1" x14ac:dyDescent="0.25">
      <c r="A1" s="206" t="s">
        <v>56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</row>
    <row r="2" spans="1:11" ht="13.5" customHeight="1" x14ac:dyDescent="0.25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1" ht="22.5" customHeight="1" x14ac:dyDescent="0.2">
      <c r="A3" s="70" t="s">
        <v>52</v>
      </c>
      <c r="B3" s="205">
        <f>'Abrechnung Zusammenfassung'!F7</f>
        <v>0</v>
      </c>
      <c r="C3" s="200"/>
      <c r="D3" s="200"/>
      <c r="E3" s="200"/>
      <c r="F3" s="201"/>
    </row>
    <row r="5" spans="1:11" s="63" customFormat="1" x14ac:dyDescent="0.2">
      <c r="A5" s="62"/>
      <c r="B5" s="10">
        <v>21</v>
      </c>
      <c r="C5" s="10">
        <v>22</v>
      </c>
      <c r="D5" s="10">
        <v>23</v>
      </c>
      <c r="E5" s="10">
        <v>24</v>
      </c>
      <c r="F5" s="10">
        <v>25</v>
      </c>
      <c r="G5" s="10">
        <v>26</v>
      </c>
      <c r="H5" s="10">
        <v>27</v>
      </c>
      <c r="I5" s="10">
        <v>28</v>
      </c>
      <c r="J5" s="10">
        <v>29</v>
      </c>
      <c r="K5" s="10">
        <v>30</v>
      </c>
    </row>
    <row r="6" spans="1:11" ht="30" customHeight="1" x14ac:dyDescent="0.2">
      <c r="A6" s="71" t="s">
        <v>46</v>
      </c>
      <c r="B6" s="78">
        <f>'Auszubildende 21'!$E$5</f>
        <v>0</v>
      </c>
      <c r="C6" s="78">
        <f>'Auszubildende 22'!$E$5</f>
        <v>0</v>
      </c>
      <c r="D6" s="78">
        <f>'Auszubildende 23'!$E$5</f>
        <v>0</v>
      </c>
      <c r="E6" s="78">
        <f>'Auszubildende 24'!$E$5</f>
        <v>0</v>
      </c>
      <c r="F6" s="78">
        <f>'Auszubildende 25'!$E$5</f>
        <v>0</v>
      </c>
      <c r="G6" s="78">
        <f>'Auszubildende 26'!$E$5</f>
        <v>0</v>
      </c>
      <c r="H6" s="78">
        <f>'Auszubildende 27'!$E$5</f>
        <v>0</v>
      </c>
      <c r="I6" s="78">
        <f>'Auszubildende 28'!$E$5</f>
        <v>0</v>
      </c>
      <c r="J6" s="78">
        <f>'Auszubildende 29'!$E$5</f>
        <v>0</v>
      </c>
      <c r="K6" s="78">
        <f>'Auszubildende 30'!$E$5</f>
        <v>0</v>
      </c>
    </row>
    <row r="7" spans="1:11" ht="30" customHeight="1" x14ac:dyDescent="0.2">
      <c r="A7" s="72" t="s">
        <v>47</v>
      </c>
      <c r="B7" s="78">
        <f>'Auszubildende 21'!$E$11</f>
        <v>0</v>
      </c>
      <c r="C7" s="78">
        <f>'Auszubildende 22'!$E$11</f>
        <v>0</v>
      </c>
      <c r="D7" s="78">
        <f>'Auszubildende 23'!$E$11</f>
        <v>0</v>
      </c>
      <c r="E7" s="78">
        <f>'Auszubildende 24'!$E$11</f>
        <v>0</v>
      </c>
      <c r="F7" s="78">
        <f>'Auszubildende 25'!$E$11</f>
        <v>0</v>
      </c>
      <c r="G7" s="78">
        <f>'Auszubildende 26'!$E$11</f>
        <v>0</v>
      </c>
      <c r="H7" s="78">
        <f>'Auszubildende 27'!$E$11</f>
        <v>0</v>
      </c>
      <c r="I7" s="78">
        <f>'Auszubildende 28'!$E$11</f>
        <v>0</v>
      </c>
      <c r="J7" s="78">
        <f>'Auszubildende 29'!$E$11</f>
        <v>0</v>
      </c>
      <c r="K7" s="78">
        <f>'Auszubildende 30'!$E$11</f>
        <v>0</v>
      </c>
    </row>
    <row r="8" spans="1:11" ht="30" customHeight="1" x14ac:dyDescent="0.2">
      <c r="A8" s="71" t="s">
        <v>48</v>
      </c>
      <c r="B8" s="79" t="str">
        <f>CONCATENATE('Auszubildende 21'!$H$7,("/"),'Auszubildende 21'!$M$7)</f>
        <v>/</v>
      </c>
      <c r="C8" s="79" t="str">
        <f>CONCATENATE('Auszubildende 22'!$H$7,("/"),'Auszubildende 22'!$M$7)</f>
        <v>/</v>
      </c>
      <c r="D8" s="79" t="str">
        <f>CONCATENATE('Auszubildende 23'!$H$7,("/"),'Auszubildende 23'!$M$7)</f>
        <v>/</v>
      </c>
      <c r="E8" s="79" t="str">
        <f>CONCATENATE('Auszubildende 24'!$H$7,("/"),'Auszubildende 24'!$M$7)</f>
        <v>/</v>
      </c>
      <c r="F8" s="79" t="str">
        <f>CONCATENATE('Auszubildende 25'!$H$7,("/"),'Auszubildende 25'!$M$7)</f>
        <v>/</v>
      </c>
      <c r="G8" s="79" t="str">
        <f>CONCATENATE('Auszubildende 26'!$H$7,("/"),'Auszubildende 26'!$M$7)</f>
        <v>/</v>
      </c>
      <c r="H8" s="79" t="str">
        <f>CONCATENATE('Auszubildende 27'!$H$7,("/"),'Auszubildende 27'!$M$7)</f>
        <v>/</v>
      </c>
      <c r="I8" s="79" t="str">
        <f>CONCATENATE('Auszubildende 28'!$H$7,("/"),'Auszubildende 28'!$M$7)</f>
        <v>/</v>
      </c>
      <c r="J8" s="79" t="str">
        <f>CONCATENATE('Auszubildende 29'!$H$7,("/"),'Auszubildende 29'!$M$7)</f>
        <v>/</v>
      </c>
      <c r="K8" s="79" t="str">
        <f>CONCATENATE('Auszubildende 30'!$H$7,("/"),'Auszubildende 30'!$M$7)</f>
        <v>/</v>
      </c>
    </row>
    <row r="9" spans="1:11" ht="30" customHeight="1" x14ac:dyDescent="0.2">
      <c r="A9" s="71" t="s">
        <v>49</v>
      </c>
      <c r="B9" s="78" t="str">
        <f>IF('Auszubildende 21'!$G$9="x","1.",IF('Auszubildende 21'!$L$9="x","2.",""))</f>
        <v/>
      </c>
      <c r="C9" s="78" t="str">
        <f>IF('Auszubildende 22'!$G$9="x","1.",IF('Auszubildende 22'!$L$9="x","2.",""))</f>
        <v/>
      </c>
      <c r="D9" s="78" t="str">
        <f>IF('Auszubildende 23'!$G$9="x","1.",IF('Auszubildende 23'!$L$9="x","2.",""))</f>
        <v/>
      </c>
      <c r="E9" s="78" t="str">
        <f>IF('Auszubildende 24'!$G$9="x","1.",IF('Auszubildende 24'!$L$9="x","2.",""))</f>
        <v/>
      </c>
      <c r="F9" s="78" t="str">
        <f>IF('Auszubildende 25'!$G$9="x","1.",IF('Auszubildende 25'!$L$9="x","2.",""))</f>
        <v/>
      </c>
      <c r="G9" s="78" t="str">
        <f>IF('Auszubildende 26'!$G$9="x","1.",IF('Auszubildende 26'!$L$9="x","2.",""))</f>
        <v/>
      </c>
      <c r="H9" s="78" t="str">
        <f>IF('Auszubildende 27'!$G$9="x","1.",IF('Auszubildende 27'!$L$9="x","2.",""))</f>
        <v/>
      </c>
      <c r="I9" s="78" t="str">
        <f>IF('Auszubildende 28'!$G$9="x","1.",IF('Auszubildende 28'!$L$9="x","2.",""))</f>
        <v/>
      </c>
      <c r="J9" s="78" t="str">
        <f>IF('Auszubildende 29'!$G$9="x","1.",IF('Auszubildende 29'!$L$9="x","2.",""))</f>
        <v/>
      </c>
      <c r="K9" s="78" t="str">
        <f>IF('Auszubildende 30'!$G$9="x","1.",IF('Auszubildende 30'!$L$9="x","2.",""))</f>
        <v/>
      </c>
    </row>
    <row r="10" spans="1:11" ht="60.75" customHeight="1" x14ac:dyDescent="0.2">
      <c r="A10" s="73" t="s">
        <v>50</v>
      </c>
      <c r="B10" s="80" t="str">
        <f>'Auszubildende 21'!$N$13</f>
        <v>0,00%</v>
      </c>
      <c r="C10" s="80" t="str">
        <f>'Auszubildende 22'!$N$13</f>
        <v>0,00%</v>
      </c>
      <c r="D10" s="80" t="str">
        <f>'Auszubildende 23'!$N$13</f>
        <v>0,00%</v>
      </c>
      <c r="E10" s="80" t="str">
        <f>'Auszubildende 24'!$N$13</f>
        <v>0,00%</v>
      </c>
      <c r="F10" s="80" t="str">
        <f>'Auszubildende 25'!$N$13</f>
        <v>0,00%</v>
      </c>
      <c r="G10" s="80" t="str">
        <f>'Auszubildende 26'!$N$13</f>
        <v>0,00%</v>
      </c>
      <c r="H10" s="80" t="str">
        <f>'Auszubildende 27'!$N$13</f>
        <v>0,00%</v>
      </c>
      <c r="I10" s="80" t="str">
        <f>'Auszubildende 28'!$N$13</f>
        <v>0,00%</v>
      </c>
      <c r="J10" s="80" t="str">
        <f>'Auszubildende 29'!$N$13</f>
        <v>0,00%</v>
      </c>
      <c r="K10" s="80" t="str">
        <f>'Auszubildende 30'!$N$13</f>
        <v>0,00%</v>
      </c>
    </row>
    <row r="11" spans="1:11" ht="145.5" customHeight="1" x14ac:dyDescent="0.2">
      <c r="A11" s="74" t="s">
        <v>51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</row>
    <row r="12" spans="1:11" ht="60" customHeight="1" x14ac:dyDescent="0.2">
      <c r="A12" s="130" t="s">
        <v>80</v>
      </c>
      <c r="B12" s="81" t="str">
        <f>'Auszubildende 21'!$N$45</f>
        <v>0,00</v>
      </c>
      <c r="C12" s="81" t="str">
        <f>'Auszubildende 22'!$N$45</f>
        <v>0,00</v>
      </c>
      <c r="D12" s="81" t="str">
        <f>'Auszubildende 23'!$N$45</f>
        <v>0,00</v>
      </c>
      <c r="E12" s="81" t="str">
        <f>'Auszubildende 24'!$N$45</f>
        <v>0,00</v>
      </c>
      <c r="F12" s="81" t="str">
        <f>'Auszubildende 25'!$N$45</f>
        <v>0,00</v>
      </c>
      <c r="G12" s="81" t="str">
        <f>'Auszubildende 26'!$N$45</f>
        <v>0,00</v>
      </c>
      <c r="H12" s="81" t="str">
        <f>'Auszubildende 27'!$N$45</f>
        <v>0,00</v>
      </c>
      <c r="I12" s="81" t="str">
        <f>'Auszubildende 28'!$N$45</f>
        <v>0,00</v>
      </c>
      <c r="J12" s="81" t="str">
        <f>'Auszubildende 29'!$N$45</f>
        <v>0,00</v>
      </c>
      <c r="K12" s="81" t="str">
        <f>'Auszubildende 30'!$N$45</f>
        <v>0,00</v>
      </c>
    </row>
    <row r="13" spans="1:11" ht="40.5" x14ac:dyDescent="0.2">
      <c r="A13" s="130" t="s">
        <v>118</v>
      </c>
      <c r="B13" s="81" t="str">
        <f>'Auszubildende 21'!$N$46</f>
        <v>0,00</v>
      </c>
      <c r="C13" s="81" t="str">
        <f>'Auszubildende 22'!$N$46</f>
        <v>0,00</v>
      </c>
      <c r="D13" s="81" t="str">
        <f>'Auszubildende 23'!$N$46</f>
        <v>0,00</v>
      </c>
      <c r="E13" s="81" t="str">
        <f>'Auszubildende 24'!$N$46</f>
        <v>0,00</v>
      </c>
      <c r="F13" s="81" t="str">
        <f>'Auszubildende 25'!$N$46</f>
        <v>0,00</v>
      </c>
      <c r="G13" s="81" t="str">
        <f>'Auszubildende 26'!$N$46</f>
        <v>0,00</v>
      </c>
      <c r="H13" s="81" t="str">
        <f>'Auszubildende 27'!$N$46</f>
        <v>0,00</v>
      </c>
      <c r="I13" s="81" t="str">
        <f>'Auszubildende 28'!$N$46</f>
        <v>0,00</v>
      </c>
      <c r="J13" s="81" t="str">
        <f>'Auszubildende 29'!$N$46</f>
        <v>0,00</v>
      </c>
      <c r="K13" s="81" t="str">
        <f>'Auszubildende 30'!$N$46</f>
        <v>0,00</v>
      </c>
    </row>
    <row r="14" spans="1:11" x14ac:dyDescent="0.2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</row>
    <row r="15" spans="1:11" s="64" customFormat="1" ht="16.5" customHeight="1" x14ac:dyDescent="0.25">
      <c r="A15" s="198" t="s">
        <v>92</v>
      </c>
      <c r="B15" s="198"/>
      <c r="C15" s="198"/>
      <c r="D15" s="198"/>
      <c r="E15" s="198"/>
      <c r="F15" s="198"/>
      <c r="G15" s="198"/>
      <c r="H15" s="198"/>
      <c r="I15" s="198"/>
      <c r="J15" s="198"/>
      <c r="K15" s="77" t="str">
        <f>IF(ISNUMBER(B12),(B12+C12+D12+E12+F12+G12+H12+J12+K12+I12),"0,00")</f>
        <v>0,00</v>
      </c>
    </row>
    <row r="17" spans="1:11" ht="15" x14ac:dyDescent="0.25">
      <c r="A17" s="203" t="s">
        <v>124</v>
      </c>
      <c r="B17" s="204"/>
      <c r="C17" s="204"/>
      <c r="D17" s="204"/>
      <c r="E17" s="204"/>
      <c r="F17" s="204"/>
      <c r="G17" s="204"/>
      <c r="H17" s="204"/>
      <c r="I17" s="204"/>
      <c r="J17" s="204"/>
      <c r="K17" s="77" t="str">
        <f>IF(ISNUMBER(B13),(B13+C13+D13+E13+F13+G13+H13+J13+K13+I13),"")</f>
        <v/>
      </c>
    </row>
  </sheetData>
  <sheetProtection algorithmName="SHA-512" hashValue="T5Y0vrynw1CWF9Kcztprcgj8rUfy7lBSoLa0xs8CaSElCs5p7HbdH2Fdgz8/B6tNEJFpjq7Ue/K5NgVwA3EXPQ==" saltValue="aviKOzTW4PbyCTyvaHcKAQ==" spinCount="100000" sheet="1" selectLockedCells="1"/>
  <mergeCells count="4">
    <mergeCell ref="A1:K1"/>
    <mergeCell ref="B3:F3"/>
    <mergeCell ref="A15:J15"/>
    <mergeCell ref="A17:J17"/>
  </mergeCells>
  <pageMargins left="0.7" right="0.7" top="0.78740157499999996" bottom="0.78740157499999996" header="0.3" footer="0.3"/>
  <pageSetup paperSize="9" scale="64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showGridLines="0" topLeftCell="A4" workbookViewId="0">
      <selection activeCell="D14" sqref="D14"/>
    </sheetView>
  </sheetViews>
  <sheetFormatPr baseColWidth="10" defaultColWidth="11.42578125" defaultRowHeight="15" x14ac:dyDescent="0.25"/>
  <cols>
    <col min="1" max="1" width="9.28515625" style="2" customWidth="1"/>
    <col min="2" max="2" width="7.85546875" style="2" customWidth="1"/>
    <col min="3" max="3" width="10.42578125" style="2" customWidth="1"/>
    <col min="4" max="4" width="12.140625" style="2" customWidth="1"/>
    <col min="5" max="5" width="6.85546875" style="2" customWidth="1"/>
    <col min="6" max="6" width="10.5703125" style="2" customWidth="1"/>
    <col min="7" max="8" width="11.7109375" style="2" customWidth="1"/>
    <col min="9" max="9" width="10.5703125" style="2" customWidth="1"/>
    <col min="10" max="10" width="10.42578125" style="2" customWidth="1"/>
    <col min="11" max="11" width="10.85546875" style="2" customWidth="1"/>
    <col min="12" max="13" width="11.7109375" style="2" customWidth="1"/>
    <col min="14" max="14" width="11" style="2" customWidth="1"/>
    <col min="15" max="15" width="13.5703125" style="2" customWidth="1"/>
    <col min="16" max="16" width="21" style="2" customWidth="1"/>
    <col min="17" max="17" width="0" style="2" hidden="1" customWidth="1"/>
    <col min="18" max="23" width="11.42578125" style="2" hidden="1" customWidth="1"/>
    <col min="24" max="16384" width="11.42578125" style="2"/>
  </cols>
  <sheetData>
    <row r="1" spans="1:23" ht="15.75" x14ac:dyDescent="0.25">
      <c r="A1" s="116" t="s">
        <v>100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23" ht="18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3" ht="15.75" customHeight="1" x14ac:dyDescent="0.25">
      <c r="A3" s="6" t="s">
        <v>26</v>
      </c>
      <c r="B3" s="13"/>
      <c r="C3" s="13"/>
      <c r="D3" s="13"/>
      <c r="E3" s="170">
        <f>'Abrechnung Zusammenfassung'!F7</f>
        <v>0</v>
      </c>
      <c r="F3" s="168"/>
      <c r="G3" s="168"/>
      <c r="H3" s="168"/>
      <c r="I3" s="168"/>
      <c r="J3" s="168"/>
      <c r="K3" s="168"/>
      <c r="L3" s="168"/>
      <c r="M3" s="168"/>
      <c r="N3" s="169"/>
    </row>
    <row r="4" spans="1:23" s="36" customFormat="1" ht="8.25" customHeight="1" x14ac:dyDescent="0.25">
      <c r="A4" s="32"/>
      <c r="B4" s="33"/>
      <c r="C4" s="33"/>
      <c r="D4" s="33"/>
      <c r="E4" s="34"/>
      <c r="F4" s="34"/>
      <c r="G4" s="34"/>
      <c r="H4" s="34"/>
      <c r="I4" s="34"/>
      <c r="J4" s="34"/>
      <c r="K4" s="35"/>
      <c r="L4" s="35"/>
      <c r="M4" s="35"/>
      <c r="N4" s="35"/>
    </row>
    <row r="5" spans="1:23" ht="15.75" customHeight="1" x14ac:dyDescent="0.25">
      <c r="A5" s="6" t="s">
        <v>54</v>
      </c>
      <c r="B5" s="13"/>
      <c r="C5" s="13"/>
      <c r="D5" s="13"/>
      <c r="E5" s="231"/>
      <c r="F5" s="231"/>
      <c r="G5" s="231"/>
      <c r="H5" s="231"/>
      <c r="I5" s="232" t="s">
        <v>53</v>
      </c>
      <c r="J5" s="233"/>
      <c r="K5" s="226"/>
      <c r="L5" s="226"/>
      <c r="M5" s="226"/>
      <c r="N5" s="226"/>
      <c r="W5" s="2" t="s">
        <v>3</v>
      </c>
    </row>
    <row r="6" spans="1:23" ht="7.5" customHeight="1" x14ac:dyDescent="0.25">
      <c r="A6" s="7"/>
      <c r="B6" s="8"/>
      <c r="C6" s="13"/>
      <c r="D6" s="13"/>
      <c r="E6" s="14"/>
      <c r="F6" s="14"/>
      <c r="G6" s="14"/>
      <c r="H6" s="14"/>
      <c r="I6" s="12"/>
      <c r="J6" s="12"/>
      <c r="K6" s="12"/>
      <c r="L6" s="12"/>
      <c r="M6" s="12"/>
      <c r="N6" s="12"/>
      <c r="W6" s="2" t="s">
        <v>4</v>
      </c>
    </row>
    <row r="7" spans="1:23" ht="15.75" customHeight="1" x14ac:dyDescent="0.25">
      <c r="A7" s="7" t="s">
        <v>20</v>
      </c>
      <c r="B7" s="8"/>
      <c r="E7" s="117" t="s">
        <v>116</v>
      </c>
      <c r="F7" s="67"/>
      <c r="G7" s="2" t="s">
        <v>115</v>
      </c>
      <c r="H7" s="68"/>
      <c r="J7" s="145" t="s">
        <v>117</v>
      </c>
      <c r="K7" s="67"/>
      <c r="L7" s="2" t="s">
        <v>115</v>
      </c>
      <c r="M7" s="68"/>
    </row>
    <row r="8" spans="1:23" ht="7.5" customHeight="1" x14ac:dyDescent="0.25">
      <c r="A8" s="7"/>
      <c r="B8" s="8"/>
      <c r="E8" s="4"/>
      <c r="F8" s="39"/>
      <c r="G8" s="39"/>
      <c r="H8" s="4"/>
      <c r="I8" s="4"/>
      <c r="J8" s="12"/>
      <c r="K8" s="12"/>
      <c r="L8" s="12"/>
      <c r="M8" s="12"/>
      <c r="N8" s="12"/>
      <c r="W8" s="2" t="s">
        <v>4</v>
      </c>
    </row>
    <row r="9" spans="1:23" ht="16.5" customHeight="1" x14ac:dyDescent="0.25">
      <c r="A9" s="7" t="s">
        <v>21</v>
      </c>
      <c r="B9" s="8"/>
      <c r="C9" s="91" t="s">
        <v>68</v>
      </c>
      <c r="E9" s="238" t="s">
        <v>22</v>
      </c>
      <c r="F9" s="239"/>
      <c r="G9" s="67"/>
      <c r="J9" s="236" t="s">
        <v>19</v>
      </c>
      <c r="K9" s="237"/>
      <c r="L9" s="67"/>
      <c r="M9" s="37"/>
      <c r="N9" s="12"/>
      <c r="O9" s="133"/>
      <c r="P9" s="133"/>
      <c r="W9" s="2" t="s">
        <v>5</v>
      </c>
    </row>
    <row r="10" spans="1:23" ht="7.5" customHeight="1" x14ac:dyDescent="0.25">
      <c r="A10" s="7"/>
      <c r="B10" s="8"/>
      <c r="C10" s="13"/>
      <c r="D10" s="13"/>
      <c r="E10" s="4"/>
      <c r="F10" s="4"/>
      <c r="G10" s="4"/>
      <c r="H10" s="12"/>
      <c r="I10" s="12"/>
      <c r="J10" s="12"/>
      <c r="K10" s="12"/>
      <c r="L10" s="12"/>
      <c r="M10" s="12"/>
      <c r="N10" s="12"/>
      <c r="O10" s="133"/>
      <c r="P10" s="133"/>
    </row>
    <row r="11" spans="1:23" ht="15.75" customHeight="1" x14ac:dyDescent="0.25">
      <c r="A11" s="7" t="s">
        <v>73</v>
      </c>
      <c r="B11" s="13"/>
      <c r="C11" s="13"/>
      <c r="D11" s="13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07" t="str">
        <f>IF(N13&lt;80%,V16,IF(AND(N13&gt;80%,N13&lt;89.995%),V17,""))</f>
        <v/>
      </c>
      <c r="P11" s="207"/>
    </row>
    <row r="12" spans="1:23" ht="20.25" customHeight="1" x14ac:dyDescent="0.25">
      <c r="A12" s="234" t="s">
        <v>72</v>
      </c>
      <c r="B12" s="234"/>
      <c r="C12" s="234"/>
      <c r="D12" s="13"/>
      <c r="E12" s="95"/>
      <c r="F12" s="95"/>
      <c r="G12" s="95"/>
      <c r="H12" s="96"/>
      <c r="I12" s="96"/>
      <c r="J12" s="96"/>
      <c r="K12" s="97"/>
      <c r="L12" s="97"/>
      <c r="M12" s="97"/>
      <c r="N12" s="12"/>
      <c r="O12" s="207"/>
      <c r="P12" s="207"/>
      <c r="V12" s="129"/>
    </row>
    <row r="13" spans="1:23" ht="29.25" customHeight="1" x14ac:dyDescent="0.25">
      <c r="A13" s="235"/>
      <c r="B13" s="235"/>
      <c r="C13" s="235"/>
      <c r="D13" s="101"/>
      <c r="E13" s="99"/>
      <c r="F13" s="218" t="s">
        <v>71</v>
      </c>
      <c r="G13" s="218"/>
      <c r="H13" s="218"/>
      <c r="I13" s="100" t="str">
        <f>IF((D13=""),"",(IF($L$9="",1490.69,1552.07)))</f>
        <v/>
      </c>
      <c r="J13" s="219" t="s">
        <v>75</v>
      </c>
      <c r="K13" s="219"/>
      <c r="L13" s="219"/>
      <c r="M13" s="220"/>
      <c r="N13" s="102" t="str">
        <f>IF(ISNUMBER(D13),D13/I13,"0,00%")</f>
        <v>0,00%</v>
      </c>
      <c r="O13" s="207"/>
      <c r="P13" s="207"/>
    </row>
    <row r="14" spans="1:23" ht="10.5" customHeight="1" x14ac:dyDescent="0.25">
      <c r="A14" s="171"/>
      <c r="B14" s="171"/>
      <c r="C14" s="171"/>
      <c r="D14" s="251"/>
      <c r="E14" s="99"/>
      <c r="F14" s="172"/>
      <c r="G14" s="172"/>
      <c r="H14" s="172"/>
      <c r="I14" s="106"/>
      <c r="J14" s="173"/>
      <c r="K14" s="173"/>
      <c r="L14" s="173"/>
      <c r="M14" s="173"/>
      <c r="N14" s="108"/>
      <c r="O14" s="207"/>
      <c r="P14" s="207"/>
    </row>
    <row r="15" spans="1:23" ht="21.75" customHeight="1" x14ac:dyDescent="0.25">
      <c r="A15" s="221" t="s">
        <v>106</v>
      </c>
      <c r="B15" s="221"/>
      <c r="C15" s="221"/>
      <c r="D15" s="221"/>
      <c r="E15" s="221"/>
      <c r="F15" s="221"/>
      <c r="G15" s="221"/>
      <c r="H15" s="221"/>
      <c r="I15" s="222"/>
      <c r="J15" s="111" t="s">
        <v>76</v>
      </c>
      <c r="K15" s="146"/>
      <c r="L15" s="113" t="s">
        <v>77</v>
      </c>
      <c r="M15" s="146"/>
      <c r="O15" s="140"/>
      <c r="P15" s="140"/>
    </row>
    <row r="16" spans="1:23" ht="24.75" customHeight="1" x14ac:dyDescent="0.25">
      <c r="A16" s="223" t="s">
        <v>122</v>
      </c>
      <c r="B16" s="224"/>
      <c r="C16" s="224"/>
      <c r="D16" s="224"/>
      <c r="E16" s="224"/>
      <c r="F16" s="224"/>
      <c r="G16" s="224"/>
      <c r="H16" s="224"/>
      <c r="I16" s="225"/>
      <c r="J16" s="111" t="s">
        <v>76</v>
      </c>
      <c r="K16" s="146"/>
      <c r="L16" s="113" t="s">
        <v>77</v>
      </c>
      <c r="M16" s="146"/>
      <c r="O16" s="126" t="s">
        <v>79</v>
      </c>
      <c r="P16" s="146"/>
      <c r="V16" s="139" t="s">
        <v>104</v>
      </c>
    </row>
    <row r="17" spans="1:22" ht="13.5" customHeight="1" x14ac:dyDescent="0.25">
      <c r="A17" s="123"/>
      <c r="B17" s="110"/>
      <c r="C17" s="110"/>
      <c r="D17" s="110"/>
      <c r="E17" s="110"/>
      <c r="F17" s="110"/>
      <c r="G17" s="110"/>
      <c r="H17" s="110"/>
      <c r="I17" s="110"/>
      <c r="J17" s="124"/>
      <c r="K17" s="173"/>
      <c r="L17" s="108"/>
      <c r="V17" s="134" t="s">
        <v>120</v>
      </c>
    </row>
    <row r="18" spans="1:22" ht="9" customHeight="1" x14ac:dyDescent="0.25">
      <c r="C18" s="115"/>
      <c r="D18" s="121"/>
      <c r="E18" s="122"/>
      <c r="F18" s="122"/>
      <c r="G18" s="122"/>
      <c r="H18" s="121"/>
      <c r="I18" s="121"/>
      <c r="J18" s="121"/>
      <c r="K18" s="122"/>
      <c r="L18" s="173"/>
      <c r="M18" s="173"/>
      <c r="N18" s="108"/>
    </row>
    <row r="19" spans="1:22" ht="27" customHeight="1" x14ac:dyDescent="0.25">
      <c r="A19" s="208" t="s">
        <v>0</v>
      </c>
      <c r="B19" s="208" t="s">
        <v>2</v>
      </c>
      <c r="C19" s="208" t="s">
        <v>81</v>
      </c>
      <c r="D19" s="208" t="s">
        <v>82</v>
      </c>
      <c r="E19" s="209" t="s">
        <v>83</v>
      </c>
      <c r="F19" s="212" t="s">
        <v>102</v>
      </c>
      <c r="G19" s="209" t="s">
        <v>84</v>
      </c>
      <c r="H19" s="215" t="s">
        <v>1</v>
      </c>
      <c r="I19" s="216"/>
      <c r="J19" s="217"/>
      <c r="K19" s="241" t="s">
        <v>23</v>
      </c>
      <c r="L19" s="209" t="s">
        <v>88</v>
      </c>
      <c r="M19" s="209" t="s">
        <v>89</v>
      </c>
      <c r="N19" s="212" t="s">
        <v>90</v>
      </c>
      <c r="O19" s="248" t="s">
        <v>114</v>
      </c>
      <c r="P19" s="248"/>
    </row>
    <row r="20" spans="1:22" ht="60" customHeight="1" x14ac:dyDescent="0.25">
      <c r="A20" s="208" t="s">
        <v>0</v>
      </c>
      <c r="B20" s="208"/>
      <c r="C20" s="208"/>
      <c r="D20" s="208"/>
      <c r="E20" s="210"/>
      <c r="F20" s="213"/>
      <c r="G20" s="210"/>
      <c r="H20" s="44" t="s">
        <v>85</v>
      </c>
      <c r="I20" s="5" t="s">
        <v>86</v>
      </c>
      <c r="J20" s="11" t="s">
        <v>87</v>
      </c>
      <c r="K20" s="242"/>
      <c r="L20" s="211"/>
      <c r="M20" s="211"/>
      <c r="N20" s="214"/>
      <c r="O20" s="104" t="s">
        <v>91</v>
      </c>
      <c r="P20" s="135" t="s">
        <v>107</v>
      </c>
    </row>
    <row r="21" spans="1:22" ht="16.5" customHeight="1" x14ac:dyDescent="0.25">
      <c r="A21" s="65"/>
      <c r="B21" s="150"/>
      <c r="C21" s="66"/>
      <c r="D21" s="66"/>
      <c r="E21" s="41"/>
      <c r="F21" s="42" t="str">
        <f t="shared" ref="F21:F32" si="0">IF(C21="","",C21+D21+E21)</f>
        <v/>
      </c>
      <c r="G21" s="41"/>
      <c r="H21" s="43"/>
      <c r="I21" s="43"/>
      <c r="J21" s="43"/>
      <c r="K21" s="40" t="str">
        <f>IF(F21="","",(F21+H21+I21+J21))</f>
        <v/>
      </c>
      <c r="L21" s="43"/>
      <c r="M21" s="43"/>
      <c r="N21" s="42" t="str">
        <f t="shared" ref="N21:N32" si="1">IF(K21="","",K21-L21-M21)</f>
        <v/>
      </c>
      <c r="O21" s="155"/>
      <c r="P21" s="148"/>
    </row>
    <row r="22" spans="1:22" ht="16.5" customHeight="1" x14ac:dyDescent="0.25">
      <c r="A22" s="65"/>
      <c r="B22" s="150"/>
      <c r="C22" s="66"/>
      <c r="D22" s="66"/>
      <c r="E22" s="41"/>
      <c r="F22" s="42" t="str">
        <f t="shared" si="0"/>
        <v/>
      </c>
      <c r="G22" s="41"/>
      <c r="H22" s="43"/>
      <c r="I22" s="43"/>
      <c r="J22" s="43"/>
      <c r="K22" s="40" t="str">
        <f t="shared" ref="K22:K32" si="2">IF(F22="","",(F22+H22+I22+J22))</f>
        <v/>
      </c>
      <c r="L22" s="43"/>
      <c r="M22" s="43"/>
      <c r="N22" s="42" t="str">
        <f t="shared" si="1"/>
        <v/>
      </c>
      <c r="O22" s="155"/>
      <c r="P22" s="148"/>
      <c r="T22" s="2">
        <f>COUNTA(C21:C25)</f>
        <v>0</v>
      </c>
    </row>
    <row r="23" spans="1:22" ht="16.5" customHeight="1" x14ac:dyDescent="0.25">
      <c r="A23" s="65"/>
      <c r="B23" s="150"/>
      <c r="C23" s="66"/>
      <c r="D23" s="66"/>
      <c r="E23" s="41"/>
      <c r="F23" s="42" t="str">
        <f t="shared" si="0"/>
        <v/>
      </c>
      <c r="G23" s="41"/>
      <c r="H23" s="43"/>
      <c r="I23" s="43"/>
      <c r="J23" s="43"/>
      <c r="K23" s="40" t="str">
        <f t="shared" si="2"/>
        <v/>
      </c>
      <c r="L23" s="43"/>
      <c r="M23" s="43"/>
      <c r="N23" s="42" t="str">
        <f t="shared" si="1"/>
        <v/>
      </c>
      <c r="O23" s="155"/>
      <c r="P23" s="148"/>
    </row>
    <row r="24" spans="1:22" ht="16.5" customHeight="1" x14ac:dyDescent="0.25">
      <c r="A24" s="65"/>
      <c r="B24" s="150"/>
      <c r="C24" s="66"/>
      <c r="D24" s="66"/>
      <c r="E24" s="41"/>
      <c r="F24" s="42" t="str">
        <f t="shared" si="0"/>
        <v/>
      </c>
      <c r="G24" s="41"/>
      <c r="H24" s="43"/>
      <c r="I24" s="43"/>
      <c r="J24" s="43"/>
      <c r="K24" s="40" t="str">
        <f t="shared" si="2"/>
        <v/>
      </c>
      <c r="L24" s="43"/>
      <c r="M24" s="43"/>
      <c r="N24" s="42" t="str">
        <f t="shared" si="1"/>
        <v/>
      </c>
      <c r="O24" s="155"/>
      <c r="P24" s="148"/>
    </row>
    <row r="25" spans="1:22" ht="16.5" customHeight="1" x14ac:dyDescent="0.25">
      <c r="A25" s="65"/>
      <c r="B25" s="150"/>
      <c r="C25" s="66"/>
      <c r="D25" s="66"/>
      <c r="E25" s="41"/>
      <c r="F25" s="42" t="str">
        <f t="shared" si="0"/>
        <v/>
      </c>
      <c r="G25" s="41"/>
      <c r="H25" s="43"/>
      <c r="I25" s="43"/>
      <c r="J25" s="43"/>
      <c r="K25" s="40" t="str">
        <f t="shared" si="2"/>
        <v/>
      </c>
      <c r="L25" s="43"/>
      <c r="M25" s="43"/>
      <c r="N25" s="42" t="str">
        <f t="shared" si="1"/>
        <v/>
      </c>
      <c r="O25" s="155"/>
      <c r="P25" s="148"/>
    </row>
    <row r="26" spans="1:22" ht="16.5" customHeight="1" x14ac:dyDescent="0.25">
      <c r="A26" s="65"/>
      <c r="B26" s="150"/>
      <c r="C26" s="66"/>
      <c r="D26" s="66"/>
      <c r="E26" s="41"/>
      <c r="F26" s="42" t="str">
        <f t="shared" si="0"/>
        <v/>
      </c>
      <c r="G26" s="41"/>
      <c r="H26" s="43"/>
      <c r="I26" s="43"/>
      <c r="J26" s="43"/>
      <c r="K26" s="40" t="str">
        <f t="shared" si="2"/>
        <v/>
      </c>
      <c r="L26" s="43"/>
      <c r="M26" s="43"/>
      <c r="N26" s="42" t="str">
        <f t="shared" si="1"/>
        <v/>
      </c>
      <c r="O26" s="155"/>
      <c r="P26" s="148"/>
    </row>
    <row r="27" spans="1:22" ht="16.5" customHeight="1" x14ac:dyDescent="0.25">
      <c r="A27" s="65"/>
      <c r="B27" s="150"/>
      <c r="C27" s="66"/>
      <c r="D27" s="66"/>
      <c r="E27" s="41"/>
      <c r="F27" s="42" t="str">
        <f t="shared" si="0"/>
        <v/>
      </c>
      <c r="G27" s="41"/>
      <c r="H27" s="43"/>
      <c r="I27" s="43"/>
      <c r="J27" s="43"/>
      <c r="K27" s="40" t="str">
        <f t="shared" si="2"/>
        <v/>
      </c>
      <c r="L27" s="43"/>
      <c r="M27" s="43"/>
      <c r="N27" s="42" t="str">
        <f t="shared" si="1"/>
        <v/>
      </c>
      <c r="O27" s="155"/>
      <c r="P27" s="148"/>
    </row>
    <row r="28" spans="1:22" ht="16.5" customHeight="1" x14ac:dyDescent="0.25">
      <c r="A28" s="65"/>
      <c r="B28" s="150"/>
      <c r="C28" s="66"/>
      <c r="D28" s="66"/>
      <c r="E28" s="41"/>
      <c r="F28" s="42" t="str">
        <f t="shared" si="0"/>
        <v/>
      </c>
      <c r="G28" s="41"/>
      <c r="H28" s="43"/>
      <c r="I28" s="43"/>
      <c r="J28" s="43"/>
      <c r="K28" s="40" t="str">
        <f t="shared" si="2"/>
        <v/>
      </c>
      <c r="L28" s="43"/>
      <c r="M28" s="43"/>
      <c r="N28" s="42" t="str">
        <f t="shared" si="1"/>
        <v/>
      </c>
      <c r="O28" s="155"/>
      <c r="P28" s="148"/>
    </row>
    <row r="29" spans="1:22" ht="16.5" customHeight="1" x14ac:dyDescent="0.25">
      <c r="A29" s="65"/>
      <c r="B29" s="150"/>
      <c r="C29" s="66"/>
      <c r="D29" s="66"/>
      <c r="E29" s="41"/>
      <c r="F29" s="42" t="str">
        <f t="shared" si="0"/>
        <v/>
      </c>
      <c r="G29" s="41"/>
      <c r="H29" s="43"/>
      <c r="I29" s="43"/>
      <c r="J29" s="43"/>
      <c r="K29" s="40" t="str">
        <f t="shared" si="2"/>
        <v/>
      </c>
      <c r="L29" s="43"/>
      <c r="M29" s="43"/>
      <c r="N29" s="42" t="str">
        <f t="shared" si="1"/>
        <v/>
      </c>
      <c r="O29" s="155"/>
      <c r="P29" s="148"/>
    </row>
    <row r="30" spans="1:22" ht="16.5" customHeight="1" x14ac:dyDescent="0.25">
      <c r="A30" s="65"/>
      <c r="B30" s="150"/>
      <c r="C30" s="66"/>
      <c r="D30" s="66"/>
      <c r="E30" s="41"/>
      <c r="F30" s="42" t="str">
        <f t="shared" si="0"/>
        <v/>
      </c>
      <c r="G30" s="41"/>
      <c r="H30" s="43"/>
      <c r="I30" s="43"/>
      <c r="J30" s="43"/>
      <c r="K30" s="40" t="str">
        <f t="shared" si="2"/>
        <v/>
      </c>
      <c r="L30" s="43"/>
      <c r="M30" s="43"/>
      <c r="N30" s="42" t="str">
        <f t="shared" si="1"/>
        <v/>
      </c>
      <c r="O30" s="155"/>
      <c r="P30" s="148"/>
    </row>
    <row r="31" spans="1:22" s="1" customFormat="1" ht="16.5" customHeight="1" x14ac:dyDescent="0.25">
      <c r="A31" s="65"/>
      <c r="B31" s="150"/>
      <c r="C31" s="66"/>
      <c r="D31" s="66"/>
      <c r="E31" s="41"/>
      <c r="F31" s="42" t="str">
        <f t="shared" si="0"/>
        <v/>
      </c>
      <c r="G31" s="41"/>
      <c r="H31" s="43"/>
      <c r="I31" s="43"/>
      <c r="J31" s="43"/>
      <c r="K31" s="40" t="str">
        <f t="shared" si="2"/>
        <v/>
      </c>
      <c r="L31" s="43"/>
      <c r="M31" s="43"/>
      <c r="N31" s="42" t="str">
        <f t="shared" si="1"/>
        <v/>
      </c>
      <c r="O31" s="155"/>
      <c r="P31" s="148"/>
    </row>
    <row r="32" spans="1:22" ht="16.5" customHeight="1" x14ac:dyDescent="0.25">
      <c r="A32" s="65"/>
      <c r="B32" s="150"/>
      <c r="C32" s="66"/>
      <c r="D32" s="66"/>
      <c r="E32" s="41"/>
      <c r="F32" s="42" t="str">
        <f t="shared" si="0"/>
        <v/>
      </c>
      <c r="G32" s="41"/>
      <c r="H32" s="43"/>
      <c r="I32" s="43"/>
      <c r="J32" s="43"/>
      <c r="K32" s="40" t="str">
        <f t="shared" si="2"/>
        <v/>
      </c>
      <c r="L32" s="43"/>
      <c r="M32" s="43"/>
      <c r="N32" s="42" t="str">
        <f t="shared" si="1"/>
        <v/>
      </c>
      <c r="O32" s="156"/>
      <c r="P32" s="148"/>
    </row>
    <row r="33" spans="1:16" ht="16.5" customHeight="1" x14ac:dyDescent="0.25">
      <c r="A33" s="40" t="str">
        <f t="shared" ref="A33:E33" si="3">IF(SUM(A21:A32)=0,"",SUM(A21:A32))</f>
        <v/>
      </c>
      <c r="B33" s="40"/>
      <c r="C33" s="40" t="str">
        <f t="shared" si="3"/>
        <v/>
      </c>
      <c r="D33" s="40">
        <f>SUM(D21:D32)</f>
        <v>0</v>
      </c>
      <c r="E33" s="40" t="str">
        <f t="shared" si="3"/>
        <v/>
      </c>
      <c r="F33" s="40" t="str">
        <f>IF(SUM(F21:F32)=0,"",SUM(F21:F32))</f>
        <v/>
      </c>
      <c r="G33" s="40" t="str">
        <f>IF(SUM(G21:G32)=0,"",SUM(G21:G32))</f>
        <v/>
      </c>
      <c r="H33" s="40" t="str">
        <f t="shared" ref="H33:N33" si="4">IF(SUM(H21:H32)=0,"",SUM(H21:H32))</f>
        <v/>
      </c>
      <c r="I33" s="40" t="str">
        <f t="shared" si="4"/>
        <v/>
      </c>
      <c r="J33" s="40" t="str">
        <f t="shared" si="4"/>
        <v/>
      </c>
      <c r="K33" s="40" t="str">
        <f t="shared" si="4"/>
        <v/>
      </c>
      <c r="L33" s="40" t="str">
        <f t="shared" si="4"/>
        <v/>
      </c>
      <c r="M33" s="40" t="str">
        <f t="shared" si="4"/>
        <v/>
      </c>
      <c r="N33" s="42" t="str">
        <f t="shared" si="4"/>
        <v/>
      </c>
      <c r="O33" s="156" t="str">
        <f>IF(SUM(O21:O32)=0,"",SUM(O21:O32))</f>
        <v/>
      </c>
      <c r="P33" s="148"/>
    </row>
    <row r="34" spans="1:16" ht="16.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5"/>
      <c r="O34" s="9"/>
    </row>
    <row r="35" spans="1:16" ht="25.5" customHeight="1" x14ac:dyDescent="0.25">
      <c r="A35" s="227" t="s">
        <v>78</v>
      </c>
      <c r="B35" s="227"/>
      <c r="C35" s="227"/>
      <c r="D35" s="227"/>
      <c r="E35" s="228"/>
      <c r="F35" s="10" t="s">
        <v>24</v>
      </c>
      <c r="H35" s="10" t="s">
        <v>6</v>
      </c>
      <c r="I35" s="10" t="s">
        <v>9</v>
      </c>
      <c r="J35" s="10" t="s">
        <v>7</v>
      </c>
      <c r="K35" s="10" t="s">
        <v>8</v>
      </c>
      <c r="L35" s="23"/>
      <c r="M35" s="23"/>
      <c r="N35" s="23"/>
    </row>
    <row r="36" spans="1:16" ht="16.5" customHeight="1" x14ac:dyDescent="0.25">
      <c r="A36" s="227"/>
      <c r="B36" s="227"/>
      <c r="C36" s="227"/>
      <c r="D36" s="227"/>
      <c r="E36" s="228"/>
      <c r="F36" s="16" t="str">
        <f>F33</f>
        <v/>
      </c>
      <c r="H36" s="29"/>
      <c r="I36" s="29"/>
      <c r="J36" s="30"/>
      <c r="K36" s="31" t="str">
        <f>IF(OR(F36="",F36=0),"",ROUND(F36*(H36*I36+J36)/1000,2))</f>
        <v/>
      </c>
      <c r="L36" s="38"/>
      <c r="M36" s="249" t="s">
        <v>8</v>
      </c>
      <c r="N36" s="250"/>
      <c r="O36" s="155"/>
    </row>
    <row r="37" spans="1:16" ht="5.25" customHeight="1" x14ac:dyDescent="0.25">
      <c r="A37" s="3"/>
      <c r="B37" s="3"/>
      <c r="C37" s="3"/>
      <c r="D37" s="3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 ht="15" customHeight="1" x14ac:dyDescent="0.25">
      <c r="A38" s="13"/>
      <c r="B38" s="3"/>
      <c r="C38" s="3"/>
      <c r="D38" s="3"/>
      <c r="E38" s="20"/>
      <c r="F38" s="20"/>
      <c r="G38" s="20"/>
      <c r="H38" s="21"/>
      <c r="I38" s="21"/>
      <c r="J38" s="27" t="s">
        <v>18</v>
      </c>
      <c r="K38" s="31" t="str">
        <f>IF(K33&lt;&gt;"",IF(K36&lt;&gt;0,K33+K36,""),"")</f>
        <v/>
      </c>
      <c r="L38" s="38"/>
      <c r="M38" s="18"/>
      <c r="N38" s="45"/>
    </row>
    <row r="39" spans="1:16" ht="7.5" customHeight="1" x14ac:dyDescent="0.25">
      <c r="A39" s="13"/>
      <c r="B39" s="3"/>
      <c r="C39" s="3"/>
      <c r="D39" s="3"/>
      <c r="E39" s="20"/>
      <c r="F39" s="20"/>
      <c r="G39" s="20"/>
      <c r="H39" s="21"/>
      <c r="I39" s="21"/>
      <c r="J39" s="22"/>
      <c r="K39" s="17"/>
      <c r="L39" s="17"/>
      <c r="M39" s="18"/>
      <c r="N39" s="19"/>
    </row>
    <row r="40" spans="1:16" ht="25.5" customHeight="1" x14ac:dyDescent="0.25">
      <c r="A40" s="229" t="s">
        <v>25</v>
      </c>
      <c r="B40" s="229"/>
      <c r="C40" s="229"/>
      <c r="D40" s="229"/>
      <c r="E40" s="230"/>
      <c r="F40" s="26" t="s">
        <v>17</v>
      </c>
      <c r="G40" s="23"/>
      <c r="H40" s="23"/>
      <c r="J40" s="10" t="s">
        <v>15</v>
      </c>
      <c r="K40" s="10" t="s">
        <v>16</v>
      </c>
      <c r="L40" s="23"/>
      <c r="M40" s="23"/>
      <c r="N40" s="23"/>
    </row>
    <row r="41" spans="1:16" x14ac:dyDescent="0.25">
      <c r="A41" s="229"/>
      <c r="B41" s="229"/>
      <c r="C41" s="229"/>
      <c r="D41" s="229"/>
      <c r="E41" s="230"/>
      <c r="F41" s="16" t="str">
        <f>F33</f>
        <v/>
      </c>
      <c r="G41" s="24"/>
      <c r="H41" s="25"/>
      <c r="J41" s="30"/>
      <c r="K41" s="31" t="str">
        <f>IF(F41&lt;&gt;"",ROUND(F41*J41,2),"")</f>
        <v/>
      </c>
      <c r="L41" s="38"/>
      <c r="M41" s="249" t="s">
        <v>16</v>
      </c>
      <c r="N41" s="250"/>
      <c r="O41" s="155"/>
    </row>
    <row r="42" spans="1:16" ht="5.25" customHeight="1" x14ac:dyDescent="0.25">
      <c r="A42" s="3"/>
      <c r="B42" s="3"/>
      <c r="C42" s="3"/>
      <c r="D42" s="3"/>
      <c r="E42"/>
      <c r="F42"/>
      <c r="G42"/>
      <c r="H42"/>
      <c r="L42" s="46"/>
      <c r="M42" s="46"/>
      <c r="N42" s="46"/>
    </row>
    <row r="43" spans="1:16" x14ac:dyDescent="0.25">
      <c r="B43" s="3"/>
      <c r="C43" s="3"/>
      <c r="D43" s="3"/>
      <c r="E43"/>
      <c r="F43"/>
      <c r="G43"/>
      <c r="H43"/>
      <c r="J43" s="136" t="s">
        <v>108</v>
      </c>
      <c r="K43" s="31" t="str">
        <f>IF(K33&lt;&gt;"",IF(K41&lt;&gt;0,K33+K41,""),"")</f>
        <v/>
      </c>
      <c r="L43" s="38"/>
      <c r="M43" s="46"/>
      <c r="N43" s="38"/>
      <c r="O43" s="128"/>
    </row>
    <row r="44" spans="1:16" ht="8.25" customHeight="1" x14ac:dyDescent="0.25">
      <c r="B44" s="3"/>
      <c r="C44" s="3"/>
      <c r="D44" s="3"/>
      <c r="E44"/>
      <c r="F44"/>
      <c r="G44"/>
      <c r="H44"/>
      <c r="J44" s="28"/>
      <c r="K44" s="38"/>
      <c r="L44" s="38"/>
      <c r="M44" s="46"/>
      <c r="N44" s="38"/>
    </row>
    <row r="45" spans="1:16" s="47" customFormat="1" ht="21.75" customHeight="1" x14ac:dyDescent="0.3">
      <c r="A45" s="244" t="s">
        <v>93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3" t="str">
        <f>(IF(ISNUMBER(N33),N33+K36+K41,"0,00"))</f>
        <v>0,00</v>
      </c>
      <c r="O45" s="243"/>
    </row>
    <row r="46" spans="1:16" ht="19.5" customHeight="1" x14ac:dyDescent="0.25">
      <c r="A46" s="245" t="s">
        <v>97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7"/>
      <c r="N46" s="243" t="str">
        <f>(IF(ISNUMBER(O33),O33+O36+O41,"0,00"))</f>
        <v>0,00</v>
      </c>
      <c r="O46" s="243"/>
    </row>
    <row r="47" spans="1:16" ht="15.75" customHeight="1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</row>
    <row r="48" spans="1:16" x14ac:dyDescent="0.25">
      <c r="A48" s="137" t="s">
        <v>109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4" x14ac:dyDescent="0.25">
      <c r="A49" s="115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240"/>
      <c r="M49" s="240"/>
      <c r="N49" s="1"/>
    </row>
    <row r="50" spans="1:14" x14ac:dyDescent="0.25">
      <c r="A50" s="3"/>
    </row>
    <row r="51" spans="1:14" x14ac:dyDescent="0.25">
      <c r="A51" s="3"/>
    </row>
    <row r="52" spans="1:14" x14ac:dyDescent="0.25">
      <c r="A52" s="3"/>
    </row>
    <row r="54" spans="1:14" x14ac:dyDescent="0.25">
      <c r="A54" s="3"/>
    </row>
    <row r="55" spans="1:14" x14ac:dyDescent="0.25">
      <c r="A55" s="3"/>
    </row>
    <row r="56" spans="1:14" x14ac:dyDescent="0.25">
      <c r="A56" s="3"/>
    </row>
  </sheetData>
  <sheetProtection algorithmName="SHA-512" hashValue="+trCZOXUdn8m4mtznimJuWJ/uLXJ2bDrDrkKffL+yIPA+c3sR4MO7kul0y/sJ2nAsyGajVZEdNcKklgLocaTNA==" saltValue="t1Ty/TChBygyvAwK1MvXwg==" spinCount="100000" sheet="1" objects="1" scenarios="1"/>
  <mergeCells count="34">
    <mergeCell ref="A46:M46"/>
    <mergeCell ref="N46:O46"/>
    <mergeCell ref="L49:M49"/>
    <mergeCell ref="O19:P19"/>
    <mergeCell ref="A35:E36"/>
    <mergeCell ref="M36:N36"/>
    <mergeCell ref="A40:E41"/>
    <mergeCell ref="M41:N41"/>
    <mergeCell ref="A45:M45"/>
    <mergeCell ref="N45:O45"/>
    <mergeCell ref="G19:G20"/>
    <mergeCell ref="H19:J19"/>
    <mergeCell ref="K19:K20"/>
    <mergeCell ref="L19:L20"/>
    <mergeCell ref="M19:M20"/>
    <mergeCell ref="N19:N20"/>
    <mergeCell ref="F19:F20"/>
    <mergeCell ref="O11:P14"/>
    <mergeCell ref="A12:C13"/>
    <mergeCell ref="F13:H13"/>
    <mergeCell ref="J13:M13"/>
    <mergeCell ref="A15:I15"/>
    <mergeCell ref="A16:I16"/>
    <mergeCell ref="E11:N11"/>
    <mergeCell ref="A19:A20"/>
    <mergeCell ref="B19:B20"/>
    <mergeCell ref="C19:C20"/>
    <mergeCell ref="D19:D20"/>
    <mergeCell ref="E19:E20"/>
    <mergeCell ref="E5:H5"/>
    <mergeCell ref="I5:J5"/>
    <mergeCell ref="K5:N5"/>
    <mergeCell ref="E9:F9"/>
    <mergeCell ref="J9:K9"/>
  </mergeCells>
  <conditionalFormatting sqref="N13">
    <cfRule type="cellIs" dxfId="11" priority="2" operator="lessThan">
      <formula>0.8</formula>
    </cfRule>
  </conditionalFormatting>
  <conditionalFormatting sqref="O11:P14">
    <cfRule type="containsText" dxfId="10" priority="1" operator="containsText" text="Die gewährte monatliche Ausbildungsvergütung liegt unter 80 Prozent der vergleichbaren Ausbildungsvergütung nach dem TVAöD-Pflege. Eine Erstattung durch das Land ist ausgeschlossen. ">
      <formula>NOT(ISERROR(SEARCH("Die gewährte monatliche Ausbildungsvergütung liegt unter 80 Prozent der vergleichbaren Ausbildungsvergütung nach dem TVAöD-Pflege. Eine Erstattung durch das Land ist ausgeschlossen. ",O11)))</formula>
    </cfRule>
  </conditionalFormatting>
  <dataValidations count="2">
    <dataValidation type="list" allowBlank="1" showInputMessage="1" showErrorMessage="1" sqref="K7">
      <formula1>$W$5:$W$6</formula1>
    </dataValidation>
    <dataValidation type="list" allowBlank="1" showInputMessage="1" showErrorMessage="1" sqref="F7">
      <formula1>$W$8:$W$9</formula1>
    </dataValidation>
  </dataValidations>
  <pageMargins left="0.7" right="0.7" top="0.78740157499999996" bottom="0.78740157499999996" header="0.3" footer="0.3"/>
  <pageSetup paperSize="9" scale="60" orientation="landscape" r:id="rId1"/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showGridLines="0" topLeftCell="A7" workbookViewId="0">
      <selection activeCell="D14" sqref="D14"/>
    </sheetView>
  </sheetViews>
  <sheetFormatPr baseColWidth="10" defaultColWidth="11.42578125" defaultRowHeight="15" x14ac:dyDescent="0.25"/>
  <cols>
    <col min="1" max="1" width="9.28515625" style="2" customWidth="1"/>
    <col min="2" max="2" width="7.85546875" style="2" customWidth="1"/>
    <col min="3" max="3" width="10.42578125" style="2" customWidth="1"/>
    <col min="4" max="4" width="12.140625" style="2" customWidth="1"/>
    <col min="5" max="5" width="6.85546875" style="2" customWidth="1"/>
    <col min="6" max="6" width="10.5703125" style="2" customWidth="1"/>
    <col min="7" max="8" width="11.7109375" style="2" customWidth="1"/>
    <col min="9" max="9" width="10.5703125" style="2" customWidth="1"/>
    <col min="10" max="10" width="10.42578125" style="2" customWidth="1"/>
    <col min="11" max="11" width="10.85546875" style="2" customWidth="1"/>
    <col min="12" max="13" width="11.7109375" style="2" customWidth="1"/>
    <col min="14" max="14" width="11" style="2" customWidth="1"/>
    <col min="15" max="15" width="13.5703125" style="2" customWidth="1"/>
    <col min="16" max="16" width="21" style="2" customWidth="1"/>
    <col min="17" max="17" width="0" style="2" hidden="1" customWidth="1"/>
    <col min="18" max="23" width="11.42578125" style="2" hidden="1" customWidth="1"/>
    <col min="24" max="16384" width="11.42578125" style="2"/>
  </cols>
  <sheetData>
    <row r="1" spans="1:23" ht="15.75" x14ac:dyDescent="0.25">
      <c r="A1" s="116" t="s">
        <v>100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23" ht="18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3" ht="15.75" customHeight="1" x14ac:dyDescent="0.25">
      <c r="A3" s="6" t="s">
        <v>26</v>
      </c>
      <c r="B3" s="13"/>
      <c r="C3" s="13"/>
      <c r="D3" s="13"/>
      <c r="E3" s="170">
        <f>'Abrechnung Zusammenfassung'!F7</f>
        <v>0</v>
      </c>
      <c r="F3" s="168"/>
      <c r="G3" s="168"/>
      <c r="H3" s="168"/>
      <c r="I3" s="168"/>
      <c r="J3" s="168"/>
      <c r="K3" s="168"/>
      <c r="L3" s="168"/>
      <c r="M3" s="168"/>
      <c r="N3" s="169"/>
    </row>
    <row r="4" spans="1:23" s="36" customFormat="1" ht="8.25" customHeight="1" x14ac:dyDescent="0.25">
      <c r="A4" s="32"/>
      <c r="B4" s="33"/>
      <c r="C4" s="33"/>
      <c r="D4" s="33"/>
      <c r="E4" s="34"/>
      <c r="F4" s="34"/>
      <c r="G4" s="34"/>
      <c r="H4" s="34"/>
      <c r="I4" s="34"/>
      <c r="J4" s="34"/>
      <c r="K4" s="35"/>
      <c r="L4" s="35"/>
      <c r="M4" s="35"/>
      <c r="N4" s="35"/>
    </row>
    <row r="5" spans="1:23" ht="15.75" customHeight="1" x14ac:dyDescent="0.25">
      <c r="A5" s="6" t="s">
        <v>54</v>
      </c>
      <c r="B5" s="13"/>
      <c r="C5" s="13"/>
      <c r="D5" s="13"/>
      <c r="E5" s="231"/>
      <c r="F5" s="231"/>
      <c r="G5" s="231"/>
      <c r="H5" s="231"/>
      <c r="I5" s="232" t="s">
        <v>53</v>
      </c>
      <c r="J5" s="233"/>
      <c r="K5" s="226"/>
      <c r="L5" s="226"/>
      <c r="M5" s="226"/>
      <c r="N5" s="226"/>
      <c r="W5" s="2" t="s">
        <v>3</v>
      </c>
    </row>
    <row r="6" spans="1:23" ht="7.5" customHeight="1" x14ac:dyDescent="0.25">
      <c r="A6" s="7"/>
      <c r="B6" s="8"/>
      <c r="C6" s="13"/>
      <c r="D6" s="13"/>
      <c r="E6" s="14"/>
      <c r="F6" s="14"/>
      <c r="G6" s="14"/>
      <c r="H6" s="14"/>
      <c r="I6" s="12"/>
      <c r="J6" s="12"/>
      <c r="K6" s="12"/>
      <c r="L6" s="12"/>
      <c r="M6" s="12"/>
      <c r="N6" s="12"/>
      <c r="W6" s="2" t="s">
        <v>4</v>
      </c>
    </row>
    <row r="7" spans="1:23" ht="15.75" customHeight="1" x14ac:dyDescent="0.25">
      <c r="A7" s="7" t="s">
        <v>20</v>
      </c>
      <c r="B7" s="8"/>
      <c r="E7" s="117" t="s">
        <v>116</v>
      </c>
      <c r="F7" s="67"/>
      <c r="G7" s="2" t="s">
        <v>115</v>
      </c>
      <c r="H7" s="68"/>
      <c r="J7" s="145" t="s">
        <v>117</v>
      </c>
      <c r="K7" s="67"/>
      <c r="L7" s="2" t="s">
        <v>115</v>
      </c>
      <c r="M7" s="68"/>
    </row>
    <row r="8" spans="1:23" ht="7.5" customHeight="1" x14ac:dyDescent="0.25">
      <c r="A8" s="7"/>
      <c r="B8" s="8"/>
      <c r="E8" s="4"/>
      <c r="F8" s="39"/>
      <c r="G8" s="39"/>
      <c r="H8" s="4"/>
      <c r="I8" s="4"/>
      <c r="J8" s="12"/>
      <c r="K8" s="12"/>
      <c r="L8" s="12"/>
      <c r="M8" s="12"/>
      <c r="N8" s="12"/>
      <c r="W8" s="2" t="s">
        <v>4</v>
      </c>
    </row>
    <row r="9" spans="1:23" ht="16.5" customHeight="1" x14ac:dyDescent="0.25">
      <c r="A9" s="7" t="s">
        <v>21</v>
      </c>
      <c r="B9" s="8"/>
      <c r="C9" s="91" t="s">
        <v>68</v>
      </c>
      <c r="E9" s="238" t="s">
        <v>22</v>
      </c>
      <c r="F9" s="239"/>
      <c r="G9" s="67"/>
      <c r="J9" s="236" t="s">
        <v>19</v>
      </c>
      <c r="K9" s="237"/>
      <c r="L9" s="67"/>
      <c r="M9" s="37"/>
      <c r="N9" s="12"/>
      <c r="O9" s="133"/>
      <c r="P9" s="133"/>
      <c r="W9" s="2" t="s">
        <v>5</v>
      </c>
    </row>
    <row r="10" spans="1:23" ht="7.5" customHeight="1" x14ac:dyDescent="0.25">
      <c r="A10" s="7"/>
      <c r="B10" s="8"/>
      <c r="C10" s="13"/>
      <c r="D10" s="13"/>
      <c r="E10" s="4"/>
      <c r="F10" s="4"/>
      <c r="G10" s="4"/>
      <c r="H10" s="12"/>
      <c r="I10" s="12"/>
      <c r="J10" s="12"/>
      <c r="K10" s="12"/>
      <c r="L10" s="12"/>
      <c r="M10" s="12"/>
      <c r="N10" s="12"/>
      <c r="O10" s="133"/>
      <c r="P10" s="133"/>
    </row>
    <row r="11" spans="1:23" ht="15.75" customHeight="1" x14ac:dyDescent="0.25">
      <c r="A11" s="7" t="s">
        <v>73</v>
      </c>
      <c r="B11" s="13"/>
      <c r="C11" s="13"/>
      <c r="D11" s="13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07" t="str">
        <f>IF(N13&lt;80%,V16,IF(AND(N13&gt;80%,N13&lt;89.995%),V17,""))</f>
        <v/>
      </c>
      <c r="P11" s="207"/>
    </row>
    <row r="12" spans="1:23" ht="20.25" customHeight="1" x14ac:dyDescent="0.25">
      <c r="A12" s="234" t="s">
        <v>72</v>
      </c>
      <c r="B12" s="234"/>
      <c r="C12" s="234"/>
      <c r="D12" s="13"/>
      <c r="E12" s="95"/>
      <c r="F12" s="95"/>
      <c r="G12" s="95"/>
      <c r="H12" s="96"/>
      <c r="I12" s="96"/>
      <c r="J12" s="96"/>
      <c r="K12" s="97"/>
      <c r="L12" s="97"/>
      <c r="M12" s="97"/>
      <c r="N12" s="12"/>
      <c r="O12" s="207"/>
      <c r="P12" s="207"/>
      <c r="V12" s="129"/>
    </row>
    <row r="13" spans="1:23" ht="29.25" customHeight="1" x14ac:dyDescent="0.25">
      <c r="A13" s="235"/>
      <c r="B13" s="235"/>
      <c r="C13" s="235"/>
      <c r="D13" s="101"/>
      <c r="E13" s="99"/>
      <c r="F13" s="218" t="s">
        <v>71</v>
      </c>
      <c r="G13" s="218"/>
      <c r="H13" s="218"/>
      <c r="I13" s="100" t="str">
        <f>IF((D13=""),"",(IF($L$9="",1490.69,1552.07)))</f>
        <v/>
      </c>
      <c r="J13" s="219" t="s">
        <v>75</v>
      </c>
      <c r="K13" s="219"/>
      <c r="L13" s="219"/>
      <c r="M13" s="220"/>
      <c r="N13" s="102" t="str">
        <f>IF(ISNUMBER(D13),D13/I13,"0,00%")</f>
        <v>0,00%</v>
      </c>
      <c r="O13" s="207"/>
      <c r="P13" s="207"/>
    </row>
    <row r="14" spans="1:23" ht="10.5" customHeight="1" x14ac:dyDescent="0.25">
      <c r="A14" s="171"/>
      <c r="B14" s="171"/>
      <c r="C14" s="171"/>
      <c r="D14" s="251"/>
      <c r="E14" s="99"/>
      <c r="F14" s="172"/>
      <c r="G14" s="172"/>
      <c r="H14" s="172"/>
      <c r="I14" s="106"/>
      <c r="J14" s="173"/>
      <c r="K14" s="173"/>
      <c r="L14" s="173"/>
      <c r="M14" s="173"/>
      <c r="N14" s="108"/>
      <c r="O14" s="207"/>
      <c r="P14" s="207"/>
    </row>
    <row r="15" spans="1:23" ht="21.75" customHeight="1" x14ac:dyDescent="0.25">
      <c r="A15" s="221" t="s">
        <v>106</v>
      </c>
      <c r="B15" s="221"/>
      <c r="C15" s="221"/>
      <c r="D15" s="221"/>
      <c r="E15" s="221"/>
      <c r="F15" s="221"/>
      <c r="G15" s="221"/>
      <c r="H15" s="221"/>
      <c r="I15" s="222"/>
      <c r="J15" s="111" t="s">
        <v>76</v>
      </c>
      <c r="K15" s="146"/>
      <c r="L15" s="113" t="s">
        <v>77</v>
      </c>
      <c r="M15" s="146"/>
      <c r="O15" s="140"/>
      <c r="P15" s="140"/>
    </row>
    <row r="16" spans="1:23" ht="24.75" customHeight="1" x14ac:dyDescent="0.25">
      <c r="A16" s="223" t="s">
        <v>122</v>
      </c>
      <c r="B16" s="224"/>
      <c r="C16" s="224"/>
      <c r="D16" s="224"/>
      <c r="E16" s="224"/>
      <c r="F16" s="224"/>
      <c r="G16" s="224"/>
      <c r="H16" s="224"/>
      <c r="I16" s="225"/>
      <c r="J16" s="111" t="s">
        <v>76</v>
      </c>
      <c r="K16" s="146"/>
      <c r="L16" s="113" t="s">
        <v>77</v>
      </c>
      <c r="M16" s="146"/>
      <c r="O16" s="126" t="s">
        <v>79</v>
      </c>
      <c r="P16" s="146"/>
      <c r="V16" s="139" t="s">
        <v>104</v>
      </c>
    </row>
    <row r="17" spans="1:22" ht="13.5" customHeight="1" x14ac:dyDescent="0.25">
      <c r="A17" s="123"/>
      <c r="B17" s="110"/>
      <c r="C17" s="110"/>
      <c r="D17" s="110"/>
      <c r="E17" s="110"/>
      <c r="F17" s="110"/>
      <c r="G17" s="110"/>
      <c r="H17" s="110"/>
      <c r="I17" s="110"/>
      <c r="J17" s="124"/>
      <c r="K17" s="173"/>
      <c r="L17" s="108"/>
      <c r="V17" s="134" t="s">
        <v>120</v>
      </c>
    </row>
    <row r="18" spans="1:22" ht="9" customHeight="1" x14ac:dyDescent="0.25">
      <c r="C18" s="115"/>
      <c r="D18" s="121"/>
      <c r="E18" s="122"/>
      <c r="F18" s="122"/>
      <c r="G18" s="122"/>
      <c r="H18" s="121"/>
      <c r="I18" s="121"/>
      <c r="J18" s="121"/>
      <c r="K18" s="122"/>
      <c r="L18" s="173"/>
      <c r="M18" s="173"/>
      <c r="N18" s="108"/>
    </row>
    <row r="19" spans="1:22" ht="27" customHeight="1" x14ac:dyDescent="0.25">
      <c r="A19" s="208" t="s">
        <v>0</v>
      </c>
      <c r="B19" s="208" t="s">
        <v>2</v>
      </c>
      <c r="C19" s="208" t="s">
        <v>81</v>
      </c>
      <c r="D19" s="208" t="s">
        <v>82</v>
      </c>
      <c r="E19" s="209" t="s">
        <v>83</v>
      </c>
      <c r="F19" s="212" t="s">
        <v>102</v>
      </c>
      <c r="G19" s="209" t="s">
        <v>84</v>
      </c>
      <c r="H19" s="215" t="s">
        <v>1</v>
      </c>
      <c r="I19" s="216"/>
      <c r="J19" s="217"/>
      <c r="K19" s="241" t="s">
        <v>23</v>
      </c>
      <c r="L19" s="209" t="s">
        <v>88</v>
      </c>
      <c r="M19" s="209" t="s">
        <v>89</v>
      </c>
      <c r="N19" s="212" t="s">
        <v>90</v>
      </c>
      <c r="O19" s="248" t="s">
        <v>114</v>
      </c>
      <c r="P19" s="248"/>
    </row>
    <row r="20" spans="1:22" ht="60" customHeight="1" x14ac:dyDescent="0.25">
      <c r="A20" s="208" t="s">
        <v>0</v>
      </c>
      <c r="B20" s="208"/>
      <c r="C20" s="208"/>
      <c r="D20" s="208"/>
      <c r="E20" s="210"/>
      <c r="F20" s="213"/>
      <c r="G20" s="210"/>
      <c r="H20" s="44" t="s">
        <v>85</v>
      </c>
      <c r="I20" s="5" t="s">
        <v>86</v>
      </c>
      <c r="J20" s="11" t="s">
        <v>87</v>
      </c>
      <c r="K20" s="242"/>
      <c r="L20" s="211"/>
      <c r="M20" s="211"/>
      <c r="N20" s="214"/>
      <c r="O20" s="104" t="s">
        <v>91</v>
      </c>
      <c r="P20" s="135" t="s">
        <v>107</v>
      </c>
    </row>
    <row r="21" spans="1:22" ht="16.5" customHeight="1" x14ac:dyDescent="0.25">
      <c r="A21" s="65"/>
      <c r="B21" s="150"/>
      <c r="C21" s="66"/>
      <c r="D21" s="66"/>
      <c r="E21" s="41"/>
      <c r="F21" s="42" t="str">
        <f t="shared" ref="F21:F32" si="0">IF(C21="","",C21+D21+E21)</f>
        <v/>
      </c>
      <c r="G21" s="41"/>
      <c r="H21" s="43"/>
      <c r="I21" s="43"/>
      <c r="J21" s="43"/>
      <c r="K21" s="40" t="str">
        <f>IF(F21="","",(F21+H21+I21+J21))</f>
        <v/>
      </c>
      <c r="L21" s="43"/>
      <c r="M21" s="43"/>
      <c r="N21" s="42" t="str">
        <f t="shared" ref="N21:N32" si="1">IF(K21="","",K21-L21-M21)</f>
        <v/>
      </c>
      <c r="O21" s="155"/>
      <c r="P21" s="148"/>
    </row>
    <row r="22" spans="1:22" ht="16.5" customHeight="1" x14ac:dyDescent="0.25">
      <c r="A22" s="65"/>
      <c r="B22" s="150"/>
      <c r="C22" s="66"/>
      <c r="D22" s="66"/>
      <c r="E22" s="41"/>
      <c r="F22" s="42" t="str">
        <f t="shared" si="0"/>
        <v/>
      </c>
      <c r="G22" s="41"/>
      <c r="H22" s="43"/>
      <c r="I22" s="43"/>
      <c r="J22" s="43"/>
      <c r="K22" s="40" t="str">
        <f t="shared" ref="K22:K32" si="2">IF(F22="","",(F22+H22+I22+J22))</f>
        <v/>
      </c>
      <c r="L22" s="43"/>
      <c r="M22" s="43"/>
      <c r="N22" s="42" t="str">
        <f t="shared" si="1"/>
        <v/>
      </c>
      <c r="O22" s="155"/>
      <c r="P22" s="148"/>
      <c r="T22" s="2">
        <f>COUNTA(C21:C25)</f>
        <v>0</v>
      </c>
    </row>
    <row r="23" spans="1:22" ht="16.5" customHeight="1" x14ac:dyDescent="0.25">
      <c r="A23" s="65"/>
      <c r="B23" s="150"/>
      <c r="C23" s="66"/>
      <c r="D23" s="66"/>
      <c r="E23" s="41"/>
      <c r="F23" s="42" t="str">
        <f t="shared" si="0"/>
        <v/>
      </c>
      <c r="G23" s="41"/>
      <c r="H23" s="43"/>
      <c r="I23" s="43"/>
      <c r="J23" s="43"/>
      <c r="K23" s="40" t="str">
        <f t="shared" si="2"/>
        <v/>
      </c>
      <c r="L23" s="43"/>
      <c r="M23" s="43"/>
      <c r="N23" s="42" t="str">
        <f t="shared" si="1"/>
        <v/>
      </c>
      <c r="O23" s="155"/>
      <c r="P23" s="148"/>
    </row>
    <row r="24" spans="1:22" ht="16.5" customHeight="1" x14ac:dyDescent="0.25">
      <c r="A24" s="65"/>
      <c r="B24" s="150"/>
      <c r="C24" s="66"/>
      <c r="D24" s="66"/>
      <c r="E24" s="41"/>
      <c r="F24" s="42" t="str">
        <f t="shared" si="0"/>
        <v/>
      </c>
      <c r="G24" s="41"/>
      <c r="H24" s="43"/>
      <c r="I24" s="43"/>
      <c r="J24" s="43"/>
      <c r="K24" s="40" t="str">
        <f t="shared" si="2"/>
        <v/>
      </c>
      <c r="L24" s="43"/>
      <c r="M24" s="43"/>
      <c r="N24" s="42" t="str">
        <f t="shared" si="1"/>
        <v/>
      </c>
      <c r="O24" s="155"/>
      <c r="P24" s="148"/>
    </row>
    <row r="25" spans="1:22" ht="16.5" customHeight="1" x14ac:dyDescent="0.25">
      <c r="A25" s="65"/>
      <c r="B25" s="150"/>
      <c r="C25" s="66"/>
      <c r="D25" s="66"/>
      <c r="E25" s="41"/>
      <c r="F25" s="42" t="str">
        <f t="shared" si="0"/>
        <v/>
      </c>
      <c r="G25" s="41"/>
      <c r="H25" s="43"/>
      <c r="I25" s="43"/>
      <c r="J25" s="43"/>
      <c r="K25" s="40" t="str">
        <f t="shared" si="2"/>
        <v/>
      </c>
      <c r="L25" s="43"/>
      <c r="M25" s="43"/>
      <c r="N25" s="42" t="str">
        <f t="shared" si="1"/>
        <v/>
      </c>
      <c r="O25" s="155"/>
      <c r="P25" s="148"/>
    </row>
    <row r="26" spans="1:22" ht="16.5" customHeight="1" x14ac:dyDescent="0.25">
      <c r="A26" s="65"/>
      <c r="B26" s="150"/>
      <c r="C26" s="66"/>
      <c r="D26" s="66"/>
      <c r="E26" s="41"/>
      <c r="F26" s="42" t="str">
        <f t="shared" si="0"/>
        <v/>
      </c>
      <c r="G26" s="41"/>
      <c r="H26" s="43"/>
      <c r="I26" s="43"/>
      <c r="J26" s="43"/>
      <c r="K26" s="40" t="str">
        <f t="shared" si="2"/>
        <v/>
      </c>
      <c r="L26" s="43"/>
      <c r="M26" s="43"/>
      <c r="N26" s="42" t="str">
        <f t="shared" si="1"/>
        <v/>
      </c>
      <c r="O26" s="155"/>
      <c r="P26" s="148"/>
    </row>
    <row r="27" spans="1:22" ht="16.5" customHeight="1" x14ac:dyDescent="0.25">
      <c r="A27" s="65"/>
      <c r="B27" s="150"/>
      <c r="C27" s="66"/>
      <c r="D27" s="66"/>
      <c r="E27" s="41"/>
      <c r="F27" s="42" t="str">
        <f t="shared" si="0"/>
        <v/>
      </c>
      <c r="G27" s="41"/>
      <c r="H27" s="43"/>
      <c r="I27" s="43"/>
      <c r="J27" s="43"/>
      <c r="K27" s="40" t="str">
        <f t="shared" si="2"/>
        <v/>
      </c>
      <c r="L27" s="43"/>
      <c r="M27" s="43"/>
      <c r="N27" s="42" t="str">
        <f t="shared" si="1"/>
        <v/>
      </c>
      <c r="O27" s="155"/>
      <c r="P27" s="148"/>
    </row>
    <row r="28" spans="1:22" ht="16.5" customHeight="1" x14ac:dyDescent="0.25">
      <c r="A28" s="65"/>
      <c r="B28" s="150"/>
      <c r="C28" s="66"/>
      <c r="D28" s="66"/>
      <c r="E28" s="41"/>
      <c r="F28" s="42" t="str">
        <f t="shared" si="0"/>
        <v/>
      </c>
      <c r="G28" s="41"/>
      <c r="H28" s="43"/>
      <c r="I28" s="43"/>
      <c r="J28" s="43"/>
      <c r="K28" s="40" t="str">
        <f t="shared" si="2"/>
        <v/>
      </c>
      <c r="L28" s="43"/>
      <c r="M28" s="43"/>
      <c r="N28" s="42" t="str">
        <f t="shared" si="1"/>
        <v/>
      </c>
      <c r="O28" s="155"/>
      <c r="P28" s="148"/>
    </row>
    <row r="29" spans="1:22" ht="16.5" customHeight="1" x14ac:dyDescent="0.25">
      <c r="A29" s="65"/>
      <c r="B29" s="150"/>
      <c r="C29" s="66"/>
      <c r="D29" s="66"/>
      <c r="E29" s="41"/>
      <c r="F29" s="42" t="str">
        <f t="shared" si="0"/>
        <v/>
      </c>
      <c r="G29" s="41"/>
      <c r="H29" s="43"/>
      <c r="I29" s="43"/>
      <c r="J29" s="43"/>
      <c r="K29" s="40" t="str">
        <f t="shared" si="2"/>
        <v/>
      </c>
      <c r="L29" s="43"/>
      <c r="M29" s="43"/>
      <c r="N29" s="42" t="str">
        <f t="shared" si="1"/>
        <v/>
      </c>
      <c r="O29" s="155"/>
      <c r="P29" s="148"/>
    </row>
    <row r="30" spans="1:22" ht="16.5" customHeight="1" x14ac:dyDescent="0.25">
      <c r="A30" s="65"/>
      <c r="B30" s="150"/>
      <c r="C30" s="66"/>
      <c r="D30" s="66"/>
      <c r="E30" s="41"/>
      <c r="F30" s="42" t="str">
        <f t="shared" si="0"/>
        <v/>
      </c>
      <c r="G30" s="41"/>
      <c r="H30" s="43"/>
      <c r="I30" s="43"/>
      <c r="J30" s="43"/>
      <c r="K30" s="40" t="str">
        <f t="shared" si="2"/>
        <v/>
      </c>
      <c r="L30" s="43"/>
      <c r="M30" s="43"/>
      <c r="N30" s="42" t="str">
        <f t="shared" si="1"/>
        <v/>
      </c>
      <c r="O30" s="155"/>
      <c r="P30" s="148"/>
    </row>
    <row r="31" spans="1:22" s="1" customFormat="1" ht="16.5" customHeight="1" x14ac:dyDescent="0.25">
      <c r="A31" s="65"/>
      <c r="B31" s="150"/>
      <c r="C31" s="66"/>
      <c r="D31" s="66"/>
      <c r="E31" s="41"/>
      <c r="F31" s="42" t="str">
        <f t="shared" si="0"/>
        <v/>
      </c>
      <c r="G31" s="41"/>
      <c r="H31" s="43"/>
      <c r="I31" s="43"/>
      <c r="J31" s="43"/>
      <c r="K31" s="40" t="str">
        <f t="shared" si="2"/>
        <v/>
      </c>
      <c r="L31" s="43"/>
      <c r="M31" s="43"/>
      <c r="N31" s="42" t="str">
        <f t="shared" si="1"/>
        <v/>
      </c>
      <c r="O31" s="155"/>
      <c r="P31" s="148"/>
    </row>
    <row r="32" spans="1:22" ht="16.5" customHeight="1" x14ac:dyDescent="0.25">
      <c r="A32" s="65"/>
      <c r="B32" s="150"/>
      <c r="C32" s="66"/>
      <c r="D32" s="66"/>
      <c r="E32" s="41"/>
      <c r="F32" s="42" t="str">
        <f t="shared" si="0"/>
        <v/>
      </c>
      <c r="G32" s="41"/>
      <c r="H32" s="43"/>
      <c r="I32" s="43"/>
      <c r="J32" s="43"/>
      <c r="K32" s="40" t="str">
        <f t="shared" si="2"/>
        <v/>
      </c>
      <c r="L32" s="43"/>
      <c r="M32" s="43"/>
      <c r="N32" s="42" t="str">
        <f t="shared" si="1"/>
        <v/>
      </c>
      <c r="O32" s="156"/>
      <c r="P32" s="148"/>
    </row>
    <row r="33" spans="1:16" ht="16.5" customHeight="1" x14ac:dyDescent="0.25">
      <c r="A33" s="40" t="str">
        <f t="shared" ref="A33:E33" si="3">IF(SUM(A21:A32)=0,"",SUM(A21:A32))</f>
        <v/>
      </c>
      <c r="B33" s="40"/>
      <c r="C33" s="40" t="str">
        <f t="shared" si="3"/>
        <v/>
      </c>
      <c r="D33" s="40">
        <f>SUM(D21:D32)</f>
        <v>0</v>
      </c>
      <c r="E33" s="40" t="str">
        <f t="shared" si="3"/>
        <v/>
      </c>
      <c r="F33" s="40" t="str">
        <f>IF(SUM(F21:F32)=0,"",SUM(F21:F32))</f>
        <v/>
      </c>
      <c r="G33" s="40" t="str">
        <f>IF(SUM(G21:G32)=0,"",SUM(G21:G32))</f>
        <v/>
      </c>
      <c r="H33" s="40" t="str">
        <f t="shared" ref="H33:N33" si="4">IF(SUM(H21:H32)=0,"",SUM(H21:H32))</f>
        <v/>
      </c>
      <c r="I33" s="40" t="str">
        <f t="shared" si="4"/>
        <v/>
      </c>
      <c r="J33" s="40" t="str">
        <f t="shared" si="4"/>
        <v/>
      </c>
      <c r="K33" s="40" t="str">
        <f t="shared" si="4"/>
        <v/>
      </c>
      <c r="L33" s="40" t="str">
        <f t="shared" si="4"/>
        <v/>
      </c>
      <c r="M33" s="40" t="str">
        <f t="shared" si="4"/>
        <v/>
      </c>
      <c r="N33" s="42" t="str">
        <f t="shared" si="4"/>
        <v/>
      </c>
      <c r="O33" s="156" t="str">
        <f>IF(SUM(O21:O32)=0,"",SUM(O21:O32))</f>
        <v/>
      </c>
      <c r="P33" s="148"/>
    </row>
    <row r="34" spans="1:16" ht="16.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5"/>
      <c r="O34" s="9"/>
    </row>
    <row r="35" spans="1:16" ht="25.5" customHeight="1" x14ac:dyDescent="0.25">
      <c r="A35" s="227" t="s">
        <v>78</v>
      </c>
      <c r="B35" s="227"/>
      <c r="C35" s="227"/>
      <c r="D35" s="227"/>
      <c r="E35" s="228"/>
      <c r="F35" s="10" t="s">
        <v>24</v>
      </c>
      <c r="H35" s="10" t="s">
        <v>6</v>
      </c>
      <c r="I35" s="10" t="s">
        <v>9</v>
      </c>
      <c r="J35" s="10" t="s">
        <v>7</v>
      </c>
      <c r="K35" s="10" t="s">
        <v>8</v>
      </c>
      <c r="L35" s="23"/>
      <c r="M35" s="23"/>
      <c r="N35" s="23"/>
    </row>
    <row r="36" spans="1:16" ht="16.5" customHeight="1" x14ac:dyDescent="0.25">
      <c r="A36" s="227"/>
      <c r="B36" s="227"/>
      <c r="C36" s="227"/>
      <c r="D36" s="227"/>
      <c r="E36" s="228"/>
      <c r="F36" s="16" t="str">
        <f>F33</f>
        <v/>
      </c>
      <c r="H36" s="29"/>
      <c r="I36" s="29"/>
      <c r="J36" s="30"/>
      <c r="K36" s="31" t="str">
        <f>IF(OR(F36="",F36=0),"",ROUND(F36*(H36*I36+J36)/1000,2))</f>
        <v/>
      </c>
      <c r="L36" s="38"/>
      <c r="M36" s="249" t="s">
        <v>8</v>
      </c>
      <c r="N36" s="250"/>
      <c r="O36" s="155"/>
    </row>
    <row r="37" spans="1:16" ht="5.25" customHeight="1" x14ac:dyDescent="0.25">
      <c r="A37" s="3"/>
      <c r="B37" s="3"/>
      <c r="C37" s="3"/>
      <c r="D37" s="3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 ht="15" customHeight="1" x14ac:dyDescent="0.25">
      <c r="A38" s="13"/>
      <c r="B38" s="3"/>
      <c r="C38" s="3"/>
      <c r="D38" s="3"/>
      <c r="E38" s="20"/>
      <c r="F38" s="20"/>
      <c r="G38" s="20"/>
      <c r="H38" s="21"/>
      <c r="I38" s="21"/>
      <c r="J38" s="27" t="s">
        <v>18</v>
      </c>
      <c r="K38" s="31" t="str">
        <f>IF(K33&lt;&gt;"",IF(K36&lt;&gt;0,K33+K36,""),"")</f>
        <v/>
      </c>
      <c r="L38" s="38"/>
      <c r="M38" s="18"/>
      <c r="N38" s="45"/>
    </row>
    <row r="39" spans="1:16" ht="7.5" customHeight="1" x14ac:dyDescent="0.25">
      <c r="A39" s="13"/>
      <c r="B39" s="3"/>
      <c r="C39" s="3"/>
      <c r="D39" s="3"/>
      <c r="E39" s="20"/>
      <c r="F39" s="20"/>
      <c r="G39" s="20"/>
      <c r="H39" s="21"/>
      <c r="I39" s="21"/>
      <c r="J39" s="22"/>
      <c r="K39" s="17"/>
      <c r="L39" s="17"/>
      <c r="M39" s="18"/>
      <c r="N39" s="19"/>
    </row>
    <row r="40" spans="1:16" ht="25.5" customHeight="1" x14ac:dyDescent="0.25">
      <c r="A40" s="229" t="s">
        <v>25</v>
      </c>
      <c r="B40" s="229"/>
      <c r="C40" s="229"/>
      <c r="D40" s="229"/>
      <c r="E40" s="230"/>
      <c r="F40" s="26" t="s">
        <v>17</v>
      </c>
      <c r="G40" s="23"/>
      <c r="H40" s="23"/>
      <c r="J40" s="10" t="s">
        <v>15</v>
      </c>
      <c r="K40" s="10" t="s">
        <v>16</v>
      </c>
      <c r="L40" s="23"/>
      <c r="M40" s="23"/>
      <c r="N40" s="23"/>
    </row>
    <row r="41" spans="1:16" x14ac:dyDescent="0.25">
      <c r="A41" s="229"/>
      <c r="B41" s="229"/>
      <c r="C41" s="229"/>
      <c r="D41" s="229"/>
      <c r="E41" s="230"/>
      <c r="F41" s="16" t="str">
        <f>F33</f>
        <v/>
      </c>
      <c r="G41" s="24"/>
      <c r="H41" s="25"/>
      <c r="J41" s="30"/>
      <c r="K41" s="31" t="str">
        <f>IF(F41&lt;&gt;"",ROUND(F41*J41,2),"")</f>
        <v/>
      </c>
      <c r="L41" s="38"/>
      <c r="M41" s="249" t="s">
        <v>16</v>
      </c>
      <c r="N41" s="250"/>
      <c r="O41" s="155"/>
    </row>
    <row r="42" spans="1:16" ht="5.25" customHeight="1" x14ac:dyDescent="0.25">
      <c r="A42" s="3"/>
      <c r="B42" s="3"/>
      <c r="C42" s="3"/>
      <c r="D42" s="3"/>
      <c r="E42"/>
      <c r="F42"/>
      <c r="G42"/>
      <c r="H42"/>
      <c r="L42" s="46"/>
      <c r="M42" s="46"/>
      <c r="N42" s="46"/>
    </row>
    <row r="43" spans="1:16" x14ac:dyDescent="0.25">
      <c r="B43" s="3"/>
      <c r="C43" s="3"/>
      <c r="D43" s="3"/>
      <c r="E43"/>
      <c r="F43"/>
      <c r="G43"/>
      <c r="H43"/>
      <c r="J43" s="136" t="s">
        <v>108</v>
      </c>
      <c r="K43" s="31" t="str">
        <f>IF(K33&lt;&gt;"",IF(K41&lt;&gt;0,K33+K41,""),"")</f>
        <v/>
      </c>
      <c r="L43" s="38"/>
      <c r="M43" s="46"/>
      <c r="N43" s="38"/>
      <c r="O43" s="128"/>
    </row>
    <row r="44" spans="1:16" ht="8.25" customHeight="1" x14ac:dyDescent="0.25">
      <c r="B44" s="3"/>
      <c r="C44" s="3"/>
      <c r="D44" s="3"/>
      <c r="E44"/>
      <c r="F44"/>
      <c r="G44"/>
      <c r="H44"/>
      <c r="J44" s="28"/>
      <c r="K44" s="38"/>
      <c r="L44" s="38"/>
      <c r="M44" s="46"/>
      <c r="N44" s="38"/>
    </row>
    <row r="45" spans="1:16" s="47" customFormat="1" ht="21.75" customHeight="1" x14ac:dyDescent="0.3">
      <c r="A45" s="244" t="s">
        <v>93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3" t="str">
        <f>(IF(ISNUMBER(N33),N33+K36+K41,"0,00"))</f>
        <v>0,00</v>
      </c>
      <c r="O45" s="243"/>
    </row>
    <row r="46" spans="1:16" ht="19.5" customHeight="1" x14ac:dyDescent="0.25">
      <c r="A46" s="245" t="s">
        <v>97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7"/>
      <c r="N46" s="243" t="str">
        <f>(IF(ISNUMBER(O33),O33+O36+O41,"0,00"))</f>
        <v>0,00</v>
      </c>
      <c r="O46" s="243"/>
    </row>
    <row r="47" spans="1:16" ht="15.75" customHeight="1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</row>
    <row r="48" spans="1:16" x14ac:dyDescent="0.25">
      <c r="A48" s="137" t="s">
        <v>109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4" x14ac:dyDescent="0.25">
      <c r="A49" s="115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240"/>
      <c r="M49" s="240"/>
      <c r="N49" s="1"/>
    </row>
    <row r="50" spans="1:14" x14ac:dyDescent="0.25">
      <c r="A50" s="3"/>
    </row>
    <row r="51" spans="1:14" x14ac:dyDescent="0.25">
      <c r="A51" s="3"/>
    </row>
    <row r="52" spans="1:14" x14ac:dyDescent="0.25">
      <c r="A52" s="3"/>
    </row>
    <row r="54" spans="1:14" x14ac:dyDescent="0.25">
      <c r="A54" s="3"/>
    </row>
    <row r="55" spans="1:14" x14ac:dyDescent="0.25">
      <c r="A55" s="3"/>
    </row>
    <row r="56" spans="1:14" x14ac:dyDescent="0.25">
      <c r="A56" s="3"/>
    </row>
  </sheetData>
  <sheetProtection algorithmName="SHA-512" hashValue="ZAHEKuth9irWsqKt1F29/UIKsVhZ7g78GzUUqvRSkVyIf71Cv2pAR+THcyDELziTh7Y2AwxwPjuZAre/th6IqA==" saltValue="zmqbsL9utepO/psKc9zrqg==" spinCount="100000" sheet="1" objects="1" scenarios="1"/>
  <mergeCells count="34">
    <mergeCell ref="A46:M46"/>
    <mergeCell ref="N46:O46"/>
    <mergeCell ref="L49:M49"/>
    <mergeCell ref="O19:P19"/>
    <mergeCell ref="A35:E36"/>
    <mergeCell ref="M36:N36"/>
    <mergeCell ref="A40:E41"/>
    <mergeCell ref="M41:N41"/>
    <mergeCell ref="A45:M45"/>
    <mergeCell ref="N45:O45"/>
    <mergeCell ref="G19:G20"/>
    <mergeCell ref="H19:J19"/>
    <mergeCell ref="K19:K20"/>
    <mergeCell ref="L19:L20"/>
    <mergeCell ref="M19:M20"/>
    <mergeCell ref="N19:N20"/>
    <mergeCell ref="F19:F20"/>
    <mergeCell ref="O11:P14"/>
    <mergeCell ref="A12:C13"/>
    <mergeCell ref="F13:H13"/>
    <mergeCell ref="J13:M13"/>
    <mergeCell ref="A15:I15"/>
    <mergeCell ref="A16:I16"/>
    <mergeCell ref="E11:N11"/>
    <mergeCell ref="A19:A20"/>
    <mergeCell ref="B19:B20"/>
    <mergeCell ref="C19:C20"/>
    <mergeCell ref="D19:D20"/>
    <mergeCell ref="E19:E20"/>
    <mergeCell ref="E5:H5"/>
    <mergeCell ref="I5:J5"/>
    <mergeCell ref="K5:N5"/>
    <mergeCell ref="E9:F9"/>
    <mergeCell ref="J9:K9"/>
  </mergeCells>
  <conditionalFormatting sqref="N13">
    <cfRule type="cellIs" dxfId="9" priority="2" operator="lessThan">
      <formula>0.8</formula>
    </cfRule>
  </conditionalFormatting>
  <conditionalFormatting sqref="O11:P14">
    <cfRule type="containsText" dxfId="8" priority="1" operator="containsText" text="Die gewährte monatliche Ausbildungsvergütung liegt unter 80 Prozent der vergleichbaren Ausbildungsvergütung nach dem TVAöD-Pflege. Eine Erstattung durch das Land ist ausgeschlossen. ">
      <formula>NOT(ISERROR(SEARCH("Die gewährte monatliche Ausbildungsvergütung liegt unter 80 Prozent der vergleichbaren Ausbildungsvergütung nach dem TVAöD-Pflege. Eine Erstattung durch das Land ist ausgeschlossen. ",O11)))</formula>
    </cfRule>
  </conditionalFormatting>
  <dataValidations count="2">
    <dataValidation type="list" allowBlank="1" showInputMessage="1" showErrorMessage="1" sqref="K7">
      <formula1>$W$5:$W$6</formula1>
    </dataValidation>
    <dataValidation type="list" allowBlank="1" showInputMessage="1" showErrorMessage="1" sqref="F7">
      <formula1>$W$8:$W$9</formula1>
    </dataValidation>
  </dataValidations>
  <pageMargins left="0.7" right="0.7" top="0.78740157499999996" bottom="0.78740157499999996" header="0.3" footer="0.3"/>
  <pageSetup paperSize="9" scale="60" orientation="landscape"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showGridLines="0" topLeftCell="A4" workbookViewId="0">
      <selection activeCell="D14" sqref="D14"/>
    </sheetView>
  </sheetViews>
  <sheetFormatPr baseColWidth="10" defaultColWidth="11.42578125" defaultRowHeight="15" x14ac:dyDescent="0.25"/>
  <cols>
    <col min="1" max="1" width="9.28515625" style="2" customWidth="1"/>
    <col min="2" max="2" width="7.85546875" style="2" customWidth="1"/>
    <col min="3" max="3" width="10.42578125" style="2" customWidth="1"/>
    <col min="4" max="4" width="12.140625" style="2" customWidth="1"/>
    <col min="5" max="5" width="6.85546875" style="2" customWidth="1"/>
    <col min="6" max="6" width="10.5703125" style="2" customWidth="1"/>
    <col min="7" max="8" width="11.7109375" style="2" customWidth="1"/>
    <col min="9" max="9" width="10.5703125" style="2" customWidth="1"/>
    <col min="10" max="10" width="10.42578125" style="2" customWidth="1"/>
    <col min="11" max="11" width="10.85546875" style="2" customWidth="1"/>
    <col min="12" max="13" width="11.7109375" style="2" customWidth="1"/>
    <col min="14" max="14" width="11" style="2" customWidth="1"/>
    <col min="15" max="15" width="13.5703125" style="2" customWidth="1"/>
    <col min="16" max="16" width="21" style="2" customWidth="1"/>
    <col min="17" max="17" width="0" style="2" hidden="1" customWidth="1"/>
    <col min="18" max="23" width="11.42578125" style="2" hidden="1" customWidth="1"/>
    <col min="24" max="16384" width="11.42578125" style="2"/>
  </cols>
  <sheetData>
    <row r="1" spans="1:23" ht="15.75" x14ac:dyDescent="0.25">
      <c r="A1" s="116" t="s">
        <v>100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23" ht="18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3" ht="15.75" customHeight="1" x14ac:dyDescent="0.25">
      <c r="A3" s="6" t="s">
        <v>26</v>
      </c>
      <c r="B3" s="13"/>
      <c r="C3" s="13"/>
      <c r="D3" s="13"/>
      <c r="E3" s="170">
        <f>'Abrechnung Zusammenfassung'!F7</f>
        <v>0</v>
      </c>
      <c r="F3" s="168"/>
      <c r="G3" s="168"/>
      <c r="H3" s="168"/>
      <c r="I3" s="168"/>
      <c r="J3" s="168"/>
      <c r="K3" s="168"/>
      <c r="L3" s="168"/>
      <c r="M3" s="168"/>
      <c r="N3" s="169"/>
    </row>
    <row r="4" spans="1:23" s="36" customFormat="1" ht="8.25" customHeight="1" x14ac:dyDescent="0.25">
      <c r="A4" s="32"/>
      <c r="B4" s="33"/>
      <c r="C4" s="33"/>
      <c r="D4" s="33"/>
      <c r="E4" s="34"/>
      <c r="F4" s="34"/>
      <c r="G4" s="34"/>
      <c r="H4" s="34"/>
      <c r="I4" s="34"/>
      <c r="J4" s="34"/>
      <c r="K4" s="35"/>
      <c r="L4" s="35"/>
      <c r="M4" s="35"/>
      <c r="N4" s="35"/>
    </row>
    <row r="5" spans="1:23" ht="15.75" customHeight="1" x14ac:dyDescent="0.25">
      <c r="A5" s="6" t="s">
        <v>54</v>
      </c>
      <c r="B5" s="13"/>
      <c r="C5" s="13"/>
      <c r="D5" s="13"/>
      <c r="E5" s="231"/>
      <c r="F5" s="231"/>
      <c r="G5" s="231"/>
      <c r="H5" s="231"/>
      <c r="I5" s="232" t="s">
        <v>53</v>
      </c>
      <c r="J5" s="233"/>
      <c r="K5" s="226"/>
      <c r="L5" s="226"/>
      <c r="M5" s="226"/>
      <c r="N5" s="226"/>
      <c r="W5" s="2" t="s">
        <v>3</v>
      </c>
    </row>
    <row r="6" spans="1:23" ht="7.5" customHeight="1" x14ac:dyDescent="0.25">
      <c r="A6" s="7"/>
      <c r="B6" s="8"/>
      <c r="C6" s="13"/>
      <c r="D6" s="13"/>
      <c r="E6" s="14"/>
      <c r="F6" s="14"/>
      <c r="G6" s="14"/>
      <c r="H6" s="14"/>
      <c r="I6" s="12"/>
      <c r="J6" s="12"/>
      <c r="K6" s="12"/>
      <c r="L6" s="12"/>
      <c r="M6" s="12"/>
      <c r="N6" s="12"/>
      <c r="W6" s="2" t="s">
        <v>4</v>
      </c>
    </row>
    <row r="7" spans="1:23" ht="15.75" customHeight="1" x14ac:dyDescent="0.25">
      <c r="A7" s="7" t="s">
        <v>20</v>
      </c>
      <c r="B7" s="8"/>
      <c r="E7" s="117" t="s">
        <v>116</v>
      </c>
      <c r="F7" s="67"/>
      <c r="G7" s="2" t="s">
        <v>115</v>
      </c>
      <c r="H7" s="68"/>
      <c r="J7" s="145" t="s">
        <v>117</v>
      </c>
      <c r="K7" s="67"/>
      <c r="L7" s="2" t="s">
        <v>115</v>
      </c>
      <c r="M7" s="68"/>
    </row>
    <row r="8" spans="1:23" ht="7.5" customHeight="1" x14ac:dyDescent="0.25">
      <c r="A8" s="7"/>
      <c r="B8" s="8"/>
      <c r="E8" s="4"/>
      <c r="F8" s="39"/>
      <c r="G8" s="39"/>
      <c r="H8" s="4"/>
      <c r="I8" s="4"/>
      <c r="J8" s="12"/>
      <c r="K8" s="12"/>
      <c r="L8" s="12"/>
      <c r="M8" s="12"/>
      <c r="N8" s="12"/>
      <c r="W8" s="2" t="s">
        <v>4</v>
      </c>
    </row>
    <row r="9" spans="1:23" ht="16.5" customHeight="1" x14ac:dyDescent="0.25">
      <c r="A9" s="7" t="s">
        <v>21</v>
      </c>
      <c r="B9" s="8"/>
      <c r="C9" s="91" t="s">
        <v>68</v>
      </c>
      <c r="E9" s="238" t="s">
        <v>22</v>
      </c>
      <c r="F9" s="239"/>
      <c r="G9" s="67"/>
      <c r="J9" s="236" t="s">
        <v>19</v>
      </c>
      <c r="K9" s="237"/>
      <c r="L9" s="67"/>
      <c r="M9" s="37"/>
      <c r="N9" s="12"/>
      <c r="O9" s="133"/>
      <c r="P9" s="133"/>
      <c r="W9" s="2" t="s">
        <v>5</v>
      </c>
    </row>
    <row r="10" spans="1:23" ht="7.5" customHeight="1" x14ac:dyDescent="0.25">
      <c r="A10" s="7"/>
      <c r="B10" s="8"/>
      <c r="C10" s="13"/>
      <c r="D10" s="13"/>
      <c r="E10" s="4"/>
      <c r="F10" s="4"/>
      <c r="G10" s="4"/>
      <c r="H10" s="12"/>
      <c r="I10" s="12"/>
      <c r="J10" s="12"/>
      <c r="K10" s="12"/>
      <c r="L10" s="12"/>
      <c r="M10" s="12"/>
      <c r="N10" s="12"/>
      <c r="O10" s="133"/>
      <c r="P10" s="133"/>
    </row>
    <row r="11" spans="1:23" ht="15.75" customHeight="1" x14ac:dyDescent="0.25">
      <c r="A11" s="7" t="s">
        <v>73</v>
      </c>
      <c r="B11" s="13"/>
      <c r="C11" s="13"/>
      <c r="D11" s="13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07" t="str">
        <f>IF(N13&lt;80%,V16,IF(AND(N13&gt;80%,N13&lt;89.995%),V17,""))</f>
        <v/>
      </c>
      <c r="P11" s="207"/>
    </row>
    <row r="12" spans="1:23" ht="20.25" customHeight="1" x14ac:dyDescent="0.25">
      <c r="A12" s="234" t="s">
        <v>72</v>
      </c>
      <c r="B12" s="234"/>
      <c r="C12" s="234"/>
      <c r="D12" s="13"/>
      <c r="E12" s="95"/>
      <c r="F12" s="95"/>
      <c r="G12" s="95"/>
      <c r="H12" s="96"/>
      <c r="I12" s="96"/>
      <c r="J12" s="96"/>
      <c r="K12" s="97"/>
      <c r="L12" s="97"/>
      <c r="M12" s="97"/>
      <c r="N12" s="12"/>
      <c r="O12" s="207"/>
      <c r="P12" s="207"/>
      <c r="V12" s="129"/>
    </row>
    <row r="13" spans="1:23" ht="29.25" customHeight="1" x14ac:dyDescent="0.25">
      <c r="A13" s="235"/>
      <c r="B13" s="235"/>
      <c r="C13" s="235"/>
      <c r="D13" s="101"/>
      <c r="E13" s="99"/>
      <c r="F13" s="218" t="s">
        <v>71</v>
      </c>
      <c r="G13" s="218"/>
      <c r="H13" s="218"/>
      <c r="I13" s="100" t="str">
        <f>IF((D13=""),"",(IF($L$9="",1490.69,1552.07)))</f>
        <v/>
      </c>
      <c r="J13" s="219" t="s">
        <v>75</v>
      </c>
      <c r="K13" s="219"/>
      <c r="L13" s="219"/>
      <c r="M13" s="220"/>
      <c r="N13" s="102" t="str">
        <f>IF(ISNUMBER(D13),D13/I13,"0,00%")</f>
        <v>0,00%</v>
      </c>
      <c r="O13" s="207"/>
      <c r="P13" s="207"/>
    </row>
    <row r="14" spans="1:23" ht="10.5" customHeight="1" x14ac:dyDescent="0.25">
      <c r="A14" s="171"/>
      <c r="B14" s="171"/>
      <c r="C14" s="171"/>
      <c r="D14" s="251"/>
      <c r="E14" s="99"/>
      <c r="F14" s="172"/>
      <c r="G14" s="172"/>
      <c r="H14" s="172"/>
      <c r="I14" s="106"/>
      <c r="J14" s="173"/>
      <c r="K14" s="173"/>
      <c r="L14" s="173"/>
      <c r="M14" s="173"/>
      <c r="N14" s="108"/>
      <c r="O14" s="207"/>
      <c r="P14" s="207"/>
    </row>
    <row r="15" spans="1:23" ht="21.75" customHeight="1" x14ac:dyDescent="0.25">
      <c r="A15" s="221" t="s">
        <v>106</v>
      </c>
      <c r="B15" s="221"/>
      <c r="C15" s="221"/>
      <c r="D15" s="221"/>
      <c r="E15" s="221"/>
      <c r="F15" s="221"/>
      <c r="G15" s="221"/>
      <c r="H15" s="221"/>
      <c r="I15" s="222"/>
      <c r="J15" s="111" t="s">
        <v>76</v>
      </c>
      <c r="K15" s="146"/>
      <c r="L15" s="113" t="s">
        <v>77</v>
      </c>
      <c r="M15" s="146"/>
      <c r="O15" s="140"/>
      <c r="P15" s="140"/>
    </row>
    <row r="16" spans="1:23" ht="24.75" customHeight="1" x14ac:dyDescent="0.25">
      <c r="A16" s="223" t="s">
        <v>122</v>
      </c>
      <c r="B16" s="224"/>
      <c r="C16" s="224"/>
      <c r="D16" s="224"/>
      <c r="E16" s="224"/>
      <c r="F16" s="224"/>
      <c r="G16" s="224"/>
      <c r="H16" s="224"/>
      <c r="I16" s="225"/>
      <c r="J16" s="111" t="s">
        <v>76</v>
      </c>
      <c r="K16" s="146"/>
      <c r="L16" s="113" t="s">
        <v>77</v>
      </c>
      <c r="M16" s="146"/>
      <c r="O16" s="126" t="s">
        <v>79</v>
      </c>
      <c r="P16" s="146"/>
      <c r="V16" s="139" t="s">
        <v>104</v>
      </c>
    </row>
    <row r="17" spans="1:22" ht="13.5" customHeight="1" x14ac:dyDescent="0.25">
      <c r="A17" s="123"/>
      <c r="B17" s="110"/>
      <c r="C17" s="110"/>
      <c r="D17" s="110"/>
      <c r="E17" s="110"/>
      <c r="F17" s="110"/>
      <c r="G17" s="110"/>
      <c r="H17" s="110"/>
      <c r="I17" s="110"/>
      <c r="J17" s="124"/>
      <c r="K17" s="173"/>
      <c r="L17" s="108"/>
      <c r="V17" s="134" t="s">
        <v>120</v>
      </c>
    </row>
    <row r="18" spans="1:22" ht="9" customHeight="1" x14ac:dyDescent="0.25">
      <c r="C18" s="115"/>
      <c r="D18" s="121"/>
      <c r="E18" s="122"/>
      <c r="F18" s="122"/>
      <c r="G18" s="122"/>
      <c r="H18" s="121"/>
      <c r="I18" s="121"/>
      <c r="J18" s="121"/>
      <c r="K18" s="122"/>
      <c r="L18" s="173"/>
      <c r="M18" s="173"/>
      <c r="N18" s="108"/>
    </row>
    <row r="19" spans="1:22" ht="27" customHeight="1" x14ac:dyDescent="0.25">
      <c r="A19" s="208" t="s">
        <v>0</v>
      </c>
      <c r="B19" s="208" t="s">
        <v>2</v>
      </c>
      <c r="C19" s="208" t="s">
        <v>81</v>
      </c>
      <c r="D19" s="208" t="s">
        <v>82</v>
      </c>
      <c r="E19" s="209" t="s">
        <v>83</v>
      </c>
      <c r="F19" s="212" t="s">
        <v>102</v>
      </c>
      <c r="G19" s="209" t="s">
        <v>84</v>
      </c>
      <c r="H19" s="215" t="s">
        <v>1</v>
      </c>
      <c r="I19" s="216"/>
      <c r="J19" s="217"/>
      <c r="K19" s="241" t="s">
        <v>23</v>
      </c>
      <c r="L19" s="209" t="s">
        <v>88</v>
      </c>
      <c r="M19" s="209" t="s">
        <v>89</v>
      </c>
      <c r="N19" s="212" t="s">
        <v>90</v>
      </c>
      <c r="O19" s="248" t="s">
        <v>114</v>
      </c>
      <c r="P19" s="248"/>
    </row>
    <row r="20" spans="1:22" ht="60" customHeight="1" x14ac:dyDescent="0.25">
      <c r="A20" s="208" t="s">
        <v>0</v>
      </c>
      <c r="B20" s="208"/>
      <c r="C20" s="208"/>
      <c r="D20" s="208"/>
      <c r="E20" s="210"/>
      <c r="F20" s="213"/>
      <c r="G20" s="210"/>
      <c r="H20" s="44" t="s">
        <v>85</v>
      </c>
      <c r="I20" s="5" t="s">
        <v>86</v>
      </c>
      <c r="J20" s="11" t="s">
        <v>87</v>
      </c>
      <c r="K20" s="242"/>
      <c r="L20" s="211"/>
      <c r="M20" s="211"/>
      <c r="N20" s="214"/>
      <c r="O20" s="104" t="s">
        <v>91</v>
      </c>
      <c r="P20" s="135" t="s">
        <v>107</v>
      </c>
    </row>
    <row r="21" spans="1:22" ht="16.5" customHeight="1" x14ac:dyDescent="0.25">
      <c r="A21" s="65"/>
      <c r="B21" s="150"/>
      <c r="C21" s="66"/>
      <c r="D21" s="66"/>
      <c r="E21" s="41"/>
      <c r="F21" s="42" t="str">
        <f t="shared" ref="F21:F32" si="0">IF(C21="","",C21+D21+E21)</f>
        <v/>
      </c>
      <c r="G21" s="41"/>
      <c r="H21" s="43"/>
      <c r="I21" s="43"/>
      <c r="J21" s="43"/>
      <c r="K21" s="40" t="str">
        <f>IF(F21="","",(F21+H21+I21+J21))</f>
        <v/>
      </c>
      <c r="L21" s="43"/>
      <c r="M21" s="43"/>
      <c r="N21" s="42" t="str">
        <f t="shared" ref="N21:N32" si="1">IF(K21="","",K21-L21-M21)</f>
        <v/>
      </c>
      <c r="O21" s="155"/>
      <c r="P21" s="148"/>
    </row>
    <row r="22" spans="1:22" ht="16.5" customHeight="1" x14ac:dyDescent="0.25">
      <c r="A22" s="65"/>
      <c r="B22" s="150"/>
      <c r="C22" s="66"/>
      <c r="D22" s="66"/>
      <c r="E22" s="41"/>
      <c r="F22" s="42" t="str">
        <f t="shared" si="0"/>
        <v/>
      </c>
      <c r="G22" s="41"/>
      <c r="H22" s="43"/>
      <c r="I22" s="43"/>
      <c r="J22" s="43"/>
      <c r="K22" s="40" t="str">
        <f t="shared" ref="K22:K32" si="2">IF(F22="","",(F22+H22+I22+J22))</f>
        <v/>
      </c>
      <c r="L22" s="43"/>
      <c r="M22" s="43"/>
      <c r="N22" s="42" t="str">
        <f t="shared" si="1"/>
        <v/>
      </c>
      <c r="O22" s="155"/>
      <c r="P22" s="148"/>
      <c r="T22" s="2">
        <f>COUNTA(C21:C25)</f>
        <v>0</v>
      </c>
    </row>
    <row r="23" spans="1:22" ht="16.5" customHeight="1" x14ac:dyDescent="0.25">
      <c r="A23" s="65"/>
      <c r="B23" s="150"/>
      <c r="C23" s="66"/>
      <c r="D23" s="66"/>
      <c r="E23" s="41"/>
      <c r="F23" s="42" t="str">
        <f t="shared" si="0"/>
        <v/>
      </c>
      <c r="G23" s="41"/>
      <c r="H23" s="43"/>
      <c r="I23" s="43"/>
      <c r="J23" s="43"/>
      <c r="K23" s="40" t="str">
        <f t="shared" si="2"/>
        <v/>
      </c>
      <c r="L23" s="43"/>
      <c r="M23" s="43"/>
      <c r="N23" s="42" t="str">
        <f t="shared" si="1"/>
        <v/>
      </c>
      <c r="O23" s="155"/>
      <c r="P23" s="148"/>
    </row>
    <row r="24" spans="1:22" ht="16.5" customHeight="1" x14ac:dyDescent="0.25">
      <c r="A24" s="65"/>
      <c r="B24" s="150"/>
      <c r="C24" s="66"/>
      <c r="D24" s="66"/>
      <c r="E24" s="41"/>
      <c r="F24" s="42" t="str">
        <f t="shared" si="0"/>
        <v/>
      </c>
      <c r="G24" s="41"/>
      <c r="H24" s="43"/>
      <c r="I24" s="43"/>
      <c r="J24" s="43"/>
      <c r="K24" s="40" t="str">
        <f t="shared" si="2"/>
        <v/>
      </c>
      <c r="L24" s="43"/>
      <c r="M24" s="43"/>
      <c r="N24" s="42" t="str">
        <f t="shared" si="1"/>
        <v/>
      </c>
      <c r="O24" s="155"/>
      <c r="P24" s="148"/>
    </row>
    <row r="25" spans="1:22" ht="16.5" customHeight="1" x14ac:dyDescent="0.25">
      <c r="A25" s="65"/>
      <c r="B25" s="150"/>
      <c r="C25" s="66"/>
      <c r="D25" s="66"/>
      <c r="E25" s="41"/>
      <c r="F25" s="42" t="str">
        <f t="shared" si="0"/>
        <v/>
      </c>
      <c r="G25" s="41"/>
      <c r="H25" s="43"/>
      <c r="I25" s="43"/>
      <c r="J25" s="43"/>
      <c r="K25" s="40" t="str">
        <f t="shared" si="2"/>
        <v/>
      </c>
      <c r="L25" s="43"/>
      <c r="M25" s="43"/>
      <c r="N25" s="42" t="str">
        <f t="shared" si="1"/>
        <v/>
      </c>
      <c r="O25" s="155"/>
      <c r="P25" s="148"/>
    </row>
    <row r="26" spans="1:22" ht="16.5" customHeight="1" x14ac:dyDescent="0.25">
      <c r="A26" s="65"/>
      <c r="B26" s="150"/>
      <c r="C26" s="66"/>
      <c r="D26" s="66"/>
      <c r="E26" s="41"/>
      <c r="F26" s="42" t="str">
        <f t="shared" si="0"/>
        <v/>
      </c>
      <c r="G26" s="41"/>
      <c r="H26" s="43"/>
      <c r="I26" s="43"/>
      <c r="J26" s="43"/>
      <c r="K26" s="40" t="str">
        <f t="shared" si="2"/>
        <v/>
      </c>
      <c r="L26" s="43"/>
      <c r="M26" s="43"/>
      <c r="N26" s="42" t="str">
        <f t="shared" si="1"/>
        <v/>
      </c>
      <c r="O26" s="155"/>
      <c r="P26" s="148"/>
    </row>
    <row r="27" spans="1:22" ht="16.5" customHeight="1" x14ac:dyDescent="0.25">
      <c r="A27" s="65"/>
      <c r="B27" s="150"/>
      <c r="C27" s="66"/>
      <c r="D27" s="66"/>
      <c r="E27" s="41"/>
      <c r="F27" s="42" t="str">
        <f t="shared" si="0"/>
        <v/>
      </c>
      <c r="G27" s="41"/>
      <c r="H27" s="43"/>
      <c r="I27" s="43"/>
      <c r="J27" s="43"/>
      <c r="K27" s="40" t="str">
        <f t="shared" si="2"/>
        <v/>
      </c>
      <c r="L27" s="43"/>
      <c r="M27" s="43"/>
      <c r="N27" s="42" t="str">
        <f t="shared" si="1"/>
        <v/>
      </c>
      <c r="O27" s="155"/>
      <c r="P27" s="148"/>
    </row>
    <row r="28" spans="1:22" ht="16.5" customHeight="1" x14ac:dyDescent="0.25">
      <c r="A28" s="65"/>
      <c r="B28" s="150"/>
      <c r="C28" s="66"/>
      <c r="D28" s="66"/>
      <c r="E28" s="41"/>
      <c r="F28" s="42" t="str">
        <f t="shared" si="0"/>
        <v/>
      </c>
      <c r="G28" s="41"/>
      <c r="H28" s="43"/>
      <c r="I28" s="43"/>
      <c r="J28" s="43"/>
      <c r="K28" s="40" t="str">
        <f t="shared" si="2"/>
        <v/>
      </c>
      <c r="L28" s="43"/>
      <c r="M28" s="43"/>
      <c r="N28" s="42" t="str">
        <f t="shared" si="1"/>
        <v/>
      </c>
      <c r="O28" s="155"/>
      <c r="P28" s="148"/>
    </row>
    <row r="29" spans="1:22" ht="16.5" customHeight="1" x14ac:dyDescent="0.25">
      <c r="A29" s="65"/>
      <c r="B29" s="150"/>
      <c r="C29" s="66"/>
      <c r="D29" s="66"/>
      <c r="E29" s="41"/>
      <c r="F29" s="42" t="str">
        <f t="shared" si="0"/>
        <v/>
      </c>
      <c r="G29" s="41"/>
      <c r="H29" s="43"/>
      <c r="I29" s="43"/>
      <c r="J29" s="43"/>
      <c r="K29" s="40" t="str">
        <f t="shared" si="2"/>
        <v/>
      </c>
      <c r="L29" s="43"/>
      <c r="M29" s="43"/>
      <c r="N29" s="42" t="str">
        <f t="shared" si="1"/>
        <v/>
      </c>
      <c r="O29" s="155"/>
      <c r="P29" s="148"/>
    </row>
    <row r="30" spans="1:22" ht="16.5" customHeight="1" x14ac:dyDescent="0.25">
      <c r="A30" s="65"/>
      <c r="B30" s="150"/>
      <c r="C30" s="66"/>
      <c r="D30" s="66"/>
      <c r="E30" s="41"/>
      <c r="F30" s="42" t="str">
        <f t="shared" si="0"/>
        <v/>
      </c>
      <c r="G30" s="41"/>
      <c r="H30" s="43"/>
      <c r="I30" s="43"/>
      <c r="J30" s="43"/>
      <c r="K30" s="40" t="str">
        <f t="shared" si="2"/>
        <v/>
      </c>
      <c r="L30" s="43"/>
      <c r="M30" s="43"/>
      <c r="N30" s="42" t="str">
        <f t="shared" si="1"/>
        <v/>
      </c>
      <c r="O30" s="155"/>
      <c r="P30" s="148"/>
    </row>
    <row r="31" spans="1:22" s="1" customFormat="1" ht="16.5" customHeight="1" x14ac:dyDescent="0.25">
      <c r="A31" s="65"/>
      <c r="B31" s="150"/>
      <c r="C31" s="66"/>
      <c r="D31" s="66"/>
      <c r="E31" s="41"/>
      <c r="F31" s="42" t="str">
        <f t="shared" si="0"/>
        <v/>
      </c>
      <c r="G31" s="41"/>
      <c r="H31" s="43"/>
      <c r="I31" s="43"/>
      <c r="J31" s="43"/>
      <c r="K31" s="40" t="str">
        <f t="shared" si="2"/>
        <v/>
      </c>
      <c r="L31" s="43"/>
      <c r="M31" s="43"/>
      <c r="N31" s="42" t="str">
        <f t="shared" si="1"/>
        <v/>
      </c>
      <c r="O31" s="155"/>
      <c r="P31" s="148"/>
    </row>
    <row r="32" spans="1:22" ht="16.5" customHeight="1" x14ac:dyDescent="0.25">
      <c r="A32" s="65"/>
      <c r="B32" s="150"/>
      <c r="C32" s="66"/>
      <c r="D32" s="66"/>
      <c r="E32" s="41"/>
      <c r="F32" s="42" t="str">
        <f t="shared" si="0"/>
        <v/>
      </c>
      <c r="G32" s="41"/>
      <c r="H32" s="43"/>
      <c r="I32" s="43"/>
      <c r="J32" s="43"/>
      <c r="K32" s="40" t="str">
        <f t="shared" si="2"/>
        <v/>
      </c>
      <c r="L32" s="43"/>
      <c r="M32" s="43"/>
      <c r="N32" s="42" t="str">
        <f t="shared" si="1"/>
        <v/>
      </c>
      <c r="O32" s="156"/>
      <c r="P32" s="148"/>
    </row>
    <row r="33" spans="1:16" ht="16.5" customHeight="1" x14ac:dyDescent="0.25">
      <c r="A33" s="40" t="str">
        <f t="shared" ref="A33:E33" si="3">IF(SUM(A21:A32)=0,"",SUM(A21:A32))</f>
        <v/>
      </c>
      <c r="B33" s="40"/>
      <c r="C33" s="40" t="str">
        <f t="shared" si="3"/>
        <v/>
      </c>
      <c r="D33" s="40">
        <f>SUM(D21:D32)</f>
        <v>0</v>
      </c>
      <c r="E33" s="40" t="str">
        <f t="shared" si="3"/>
        <v/>
      </c>
      <c r="F33" s="40" t="str">
        <f>IF(SUM(F21:F32)=0,"",SUM(F21:F32))</f>
        <v/>
      </c>
      <c r="G33" s="40" t="str">
        <f>IF(SUM(G21:G32)=0,"",SUM(G21:G32))</f>
        <v/>
      </c>
      <c r="H33" s="40" t="str">
        <f t="shared" ref="H33:N33" si="4">IF(SUM(H21:H32)=0,"",SUM(H21:H32))</f>
        <v/>
      </c>
      <c r="I33" s="40" t="str">
        <f t="shared" si="4"/>
        <v/>
      </c>
      <c r="J33" s="40" t="str">
        <f t="shared" si="4"/>
        <v/>
      </c>
      <c r="K33" s="40" t="str">
        <f t="shared" si="4"/>
        <v/>
      </c>
      <c r="L33" s="40" t="str">
        <f t="shared" si="4"/>
        <v/>
      </c>
      <c r="M33" s="40" t="str">
        <f t="shared" si="4"/>
        <v/>
      </c>
      <c r="N33" s="42" t="str">
        <f t="shared" si="4"/>
        <v/>
      </c>
      <c r="O33" s="156" t="str">
        <f>IF(SUM(O21:O32)=0,"",SUM(O21:O32))</f>
        <v/>
      </c>
      <c r="P33" s="148"/>
    </row>
    <row r="34" spans="1:16" ht="16.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5"/>
      <c r="O34" s="9"/>
    </row>
    <row r="35" spans="1:16" ht="25.5" customHeight="1" x14ac:dyDescent="0.25">
      <c r="A35" s="227" t="s">
        <v>78</v>
      </c>
      <c r="B35" s="227"/>
      <c r="C35" s="227"/>
      <c r="D35" s="227"/>
      <c r="E35" s="228"/>
      <c r="F35" s="10" t="s">
        <v>24</v>
      </c>
      <c r="H35" s="10" t="s">
        <v>6</v>
      </c>
      <c r="I35" s="10" t="s">
        <v>9</v>
      </c>
      <c r="J35" s="10" t="s">
        <v>7</v>
      </c>
      <c r="K35" s="10" t="s">
        <v>8</v>
      </c>
      <c r="L35" s="23"/>
      <c r="M35" s="23"/>
      <c r="N35" s="23"/>
    </row>
    <row r="36" spans="1:16" ht="16.5" customHeight="1" x14ac:dyDescent="0.25">
      <c r="A36" s="227"/>
      <c r="B36" s="227"/>
      <c r="C36" s="227"/>
      <c r="D36" s="227"/>
      <c r="E36" s="228"/>
      <c r="F36" s="16" t="str">
        <f>F33</f>
        <v/>
      </c>
      <c r="H36" s="29"/>
      <c r="I36" s="29"/>
      <c r="J36" s="30"/>
      <c r="K36" s="31" t="str">
        <f>IF(OR(F36="",F36=0),"",ROUND(F36*(H36*I36+J36)/1000,2))</f>
        <v/>
      </c>
      <c r="L36" s="38"/>
      <c r="M36" s="249" t="s">
        <v>8</v>
      </c>
      <c r="N36" s="250"/>
      <c r="O36" s="155"/>
    </row>
    <row r="37" spans="1:16" ht="5.25" customHeight="1" x14ac:dyDescent="0.25">
      <c r="A37" s="3"/>
      <c r="B37" s="3"/>
      <c r="C37" s="3"/>
      <c r="D37" s="3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 ht="15" customHeight="1" x14ac:dyDescent="0.25">
      <c r="A38" s="13"/>
      <c r="B38" s="3"/>
      <c r="C38" s="3"/>
      <c r="D38" s="3"/>
      <c r="E38" s="20"/>
      <c r="F38" s="20"/>
      <c r="G38" s="20"/>
      <c r="H38" s="21"/>
      <c r="I38" s="21"/>
      <c r="J38" s="27" t="s">
        <v>18</v>
      </c>
      <c r="K38" s="31" t="str">
        <f>IF(K33&lt;&gt;"",IF(K36&lt;&gt;0,K33+K36,""),"")</f>
        <v/>
      </c>
      <c r="L38" s="38"/>
      <c r="M38" s="18"/>
      <c r="N38" s="45"/>
    </row>
    <row r="39" spans="1:16" ht="7.5" customHeight="1" x14ac:dyDescent="0.25">
      <c r="A39" s="13"/>
      <c r="B39" s="3"/>
      <c r="C39" s="3"/>
      <c r="D39" s="3"/>
      <c r="E39" s="20"/>
      <c r="F39" s="20"/>
      <c r="G39" s="20"/>
      <c r="H39" s="21"/>
      <c r="I39" s="21"/>
      <c r="J39" s="22"/>
      <c r="K39" s="17"/>
      <c r="L39" s="17"/>
      <c r="M39" s="18"/>
      <c r="N39" s="19"/>
    </row>
    <row r="40" spans="1:16" ht="25.5" customHeight="1" x14ac:dyDescent="0.25">
      <c r="A40" s="229" t="s">
        <v>25</v>
      </c>
      <c r="B40" s="229"/>
      <c r="C40" s="229"/>
      <c r="D40" s="229"/>
      <c r="E40" s="230"/>
      <c r="F40" s="26" t="s">
        <v>17</v>
      </c>
      <c r="G40" s="23"/>
      <c r="H40" s="23"/>
      <c r="J40" s="10" t="s">
        <v>15</v>
      </c>
      <c r="K40" s="10" t="s">
        <v>16</v>
      </c>
      <c r="L40" s="23"/>
      <c r="M40" s="23"/>
      <c r="N40" s="23"/>
    </row>
    <row r="41" spans="1:16" x14ac:dyDescent="0.25">
      <c r="A41" s="229"/>
      <c r="B41" s="229"/>
      <c r="C41" s="229"/>
      <c r="D41" s="229"/>
      <c r="E41" s="230"/>
      <c r="F41" s="16" t="str">
        <f>F33</f>
        <v/>
      </c>
      <c r="G41" s="24"/>
      <c r="H41" s="25"/>
      <c r="J41" s="30"/>
      <c r="K41" s="31" t="str">
        <f>IF(F41&lt;&gt;"",ROUND(F41*J41,2),"")</f>
        <v/>
      </c>
      <c r="L41" s="38"/>
      <c r="M41" s="249" t="s">
        <v>16</v>
      </c>
      <c r="N41" s="250"/>
      <c r="O41" s="155"/>
    </row>
    <row r="42" spans="1:16" ht="5.25" customHeight="1" x14ac:dyDescent="0.25">
      <c r="A42" s="3"/>
      <c r="B42" s="3"/>
      <c r="C42" s="3"/>
      <c r="D42" s="3"/>
      <c r="E42"/>
      <c r="F42"/>
      <c r="G42"/>
      <c r="H42"/>
      <c r="L42" s="46"/>
      <c r="M42" s="46"/>
      <c r="N42" s="46"/>
    </row>
    <row r="43" spans="1:16" x14ac:dyDescent="0.25">
      <c r="B43" s="3"/>
      <c r="C43" s="3"/>
      <c r="D43" s="3"/>
      <c r="E43"/>
      <c r="F43"/>
      <c r="G43"/>
      <c r="H43"/>
      <c r="J43" s="136" t="s">
        <v>108</v>
      </c>
      <c r="K43" s="31" t="str">
        <f>IF(K33&lt;&gt;"",IF(K41&lt;&gt;0,K33+K41,""),"")</f>
        <v/>
      </c>
      <c r="L43" s="38"/>
      <c r="M43" s="46"/>
      <c r="N43" s="38"/>
      <c r="O43" s="128"/>
    </row>
    <row r="44" spans="1:16" ht="8.25" customHeight="1" x14ac:dyDescent="0.25">
      <c r="B44" s="3"/>
      <c r="C44" s="3"/>
      <c r="D44" s="3"/>
      <c r="E44"/>
      <c r="F44"/>
      <c r="G44"/>
      <c r="H44"/>
      <c r="J44" s="28"/>
      <c r="K44" s="38"/>
      <c r="L44" s="38"/>
      <c r="M44" s="46"/>
      <c r="N44" s="38"/>
    </row>
    <row r="45" spans="1:16" s="47" customFormat="1" ht="21.75" customHeight="1" x14ac:dyDescent="0.3">
      <c r="A45" s="244" t="s">
        <v>93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3" t="str">
        <f>(IF(ISNUMBER(N33),N33+K36+K41,"0,00"))</f>
        <v>0,00</v>
      </c>
      <c r="O45" s="243"/>
    </row>
    <row r="46" spans="1:16" ht="19.5" customHeight="1" x14ac:dyDescent="0.25">
      <c r="A46" s="245" t="s">
        <v>97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7"/>
      <c r="N46" s="243" t="str">
        <f>(IF(ISNUMBER(O33),O33+O36+O41,"0,00"))</f>
        <v>0,00</v>
      </c>
      <c r="O46" s="243"/>
    </row>
    <row r="47" spans="1:16" ht="15.75" customHeight="1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</row>
    <row r="48" spans="1:16" x14ac:dyDescent="0.25">
      <c r="A48" s="137" t="s">
        <v>109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4" x14ac:dyDescent="0.25">
      <c r="A49" s="115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240"/>
      <c r="M49" s="240"/>
      <c r="N49" s="1"/>
    </row>
    <row r="50" spans="1:14" x14ac:dyDescent="0.25">
      <c r="A50" s="3"/>
    </row>
    <row r="51" spans="1:14" x14ac:dyDescent="0.25">
      <c r="A51" s="3"/>
    </row>
    <row r="52" spans="1:14" x14ac:dyDescent="0.25">
      <c r="A52" s="3"/>
    </row>
    <row r="54" spans="1:14" x14ac:dyDescent="0.25">
      <c r="A54" s="3"/>
    </row>
    <row r="55" spans="1:14" x14ac:dyDescent="0.25">
      <c r="A55" s="3"/>
    </row>
    <row r="56" spans="1:14" x14ac:dyDescent="0.25">
      <c r="A56" s="3"/>
    </row>
  </sheetData>
  <sheetProtection algorithmName="SHA-512" hashValue="2CuA0jkiTsVi7yHLGW2MweuIEfkAx48Lahkb04TP5sHroEhdVQldH1+fnmyQV+6q3qidhXFTWbfiLJvx7hPNaQ==" saltValue="YouULmdioEYgM739yziOKA==" spinCount="100000" sheet="1" objects="1" scenarios="1"/>
  <mergeCells count="34">
    <mergeCell ref="A46:M46"/>
    <mergeCell ref="N46:O46"/>
    <mergeCell ref="L49:M49"/>
    <mergeCell ref="O19:P19"/>
    <mergeCell ref="A35:E36"/>
    <mergeCell ref="M36:N36"/>
    <mergeCell ref="A40:E41"/>
    <mergeCell ref="M41:N41"/>
    <mergeCell ref="A45:M45"/>
    <mergeCell ref="N45:O45"/>
    <mergeCell ref="G19:G20"/>
    <mergeCell ref="H19:J19"/>
    <mergeCell ref="K19:K20"/>
    <mergeCell ref="L19:L20"/>
    <mergeCell ref="M19:M20"/>
    <mergeCell ref="N19:N20"/>
    <mergeCell ref="F19:F20"/>
    <mergeCell ref="O11:P14"/>
    <mergeCell ref="A12:C13"/>
    <mergeCell ref="F13:H13"/>
    <mergeCell ref="J13:M13"/>
    <mergeCell ref="A15:I15"/>
    <mergeCell ref="A16:I16"/>
    <mergeCell ref="E11:N11"/>
    <mergeCell ref="A19:A20"/>
    <mergeCell ref="B19:B20"/>
    <mergeCell ref="C19:C20"/>
    <mergeCell ref="D19:D20"/>
    <mergeCell ref="E19:E20"/>
    <mergeCell ref="E5:H5"/>
    <mergeCell ref="I5:J5"/>
    <mergeCell ref="K5:N5"/>
    <mergeCell ref="E9:F9"/>
    <mergeCell ref="J9:K9"/>
  </mergeCells>
  <conditionalFormatting sqref="N13">
    <cfRule type="cellIs" dxfId="7" priority="2" operator="lessThan">
      <formula>0.8</formula>
    </cfRule>
  </conditionalFormatting>
  <conditionalFormatting sqref="O11:P14">
    <cfRule type="containsText" dxfId="6" priority="1" operator="containsText" text="Die gewährte monatliche Ausbildungsvergütung liegt unter 80 Prozent der vergleichbaren Ausbildungsvergütung nach dem TVAöD-Pflege. Eine Erstattung durch das Land ist ausgeschlossen. ">
      <formula>NOT(ISERROR(SEARCH("Die gewährte monatliche Ausbildungsvergütung liegt unter 80 Prozent der vergleichbaren Ausbildungsvergütung nach dem TVAöD-Pflege. Eine Erstattung durch das Land ist ausgeschlossen. ",O11)))</formula>
    </cfRule>
  </conditionalFormatting>
  <dataValidations count="2">
    <dataValidation type="list" allowBlank="1" showInputMessage="1" showErrorMessage="1" sqref="K7">
      <formula1>$W$5:$W$6</formula1>
    </dataValidation>
    <dataValidation type="list" allowBlank="1" showInputMessage="1" showErrorMessage="1" sqref="F7">
      <formula1>$W$8:$W$9</formula1>
    </dataValidation>
  </dataValidations>
  <pageMargins left="0.7" right="0.7" top="0.78740157499999996" bottom="0.78740157499999996" header="0.3" footer="0.3"/>
  <pageSetup paperSize="9" scale="60" orientation="landscape"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showGridLines="0" topLeftCell="A7" workbookViewId="0">
      <selection activeCell="D14" sqref="D14"/>
    </sheetView>
  </sheetViews>
  <sheetFormatPr baseColWidth="10" defaultColWidth="11.42578125" defaultRowHeight="15" x14ac:dyDescent="0.25"/>
  <cols>
    <col min="1" max="1" width="9.28515625" style="2" customWidth="1"/>
    <col min="2" max="2" width="7.85546875" style="2" customWidth="1"/>
    <col min="3" max="3" width="10.42578125" style="2" customWidth="1"/>
    <col min="4" max="4" width="12.140625" style="2" customWidth="1"/>
    <col min="5" max="5" width="6.85546875" style="2" customWidth="1"/>
    <col min="6" max="6" width="10.5703125" style="2" customWidth="1"/>
    <col min="7" max="8" width="11.7109375" style="2" customWidth="1"/>
    <col min="9" max="9" width="10.5703125" style="2" customWidth="1"/>
    <col min="10" max="10" width="10.42578125" style="2" customWidth="1"/>
    <col min="11" max="11" width="10.85546875" style="2" customWidth="1"/>
    <col min="12" max="13" width="11.7109375" style="2" customWidth="1"/>
    <col min="14" max="14" width="11" style="2" customWidth="1"/>
    <col min="15" max="15" width="13.5703125" style="2" customWidth="1"/>
    <col min="16" max="16" width="21" style="2" customWidth="1"/>
    <col min="17" max="17" width="0" style="2" hidden="1" customWidth="1"/>
    <col min="18" max="23" width="11.42578125" style="2" hidden="1" customWidth="1"/>
    <col min="24" max="16384" width="11.42578125" style="2"/>
  </cols>
  <sheetData>
    <row r="1" spans="1:23" ht="15.75" x14ac:dyDescent="0.25">
      <c r="A1" s="116" t="s">
        <v>100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23" ht="18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3" ht="15.75" customHeight="1" x14ac:dyDescent="0.25">
      <c r="A3" s="6" t="s">
        <v>26</v>
      </c>
      <c r="B3" s="13"/>
      <c r="C3" s="13"/>
      <c r="D3" s="13"/>
      <c r="E3" s="170">
        <f>'Abrechnung Zusammenfassung'!F7</f>
        <v>0</v>
      </c>
      <c r="F3" s="168"/>
      <c r="G3" s="168"/>
      <c r="H3" s="168"/>
      <c r="I3" s="168"/>
      <c r="J3" s="168"/>
      <c r="K3" s="168"/>
      <c r="L3" s="168"/>
      <c r="M3" s="168"/>
      <c r="N3" s="169"/>
    </row>
    <row r="4" spans="1:23" s="36" customFormat="1" ht="8.25" customHeight="1" x14ac:dyDescent="0.25">
      <c r="A4" s="32"/>
      <c r="B4" s="33"/>
      <c r="C4" s="33"/>
      <c r="D4" s="33"/>
      <c r="E4" s="34"/>
      <c r="F4" s="34"/>
      <c r="G4" s="34"/>
      <c r="H4" s="34"/>
      <c r="I4" s="34"/>
      <c r="J4" s="34"/>
      <c r="K4" s="35"/>
      <c r="L4" s="35"/>
      <c r="M4" s="35"/>
      <c r="N4" s="35"/>
    </row>
    <row r="5" spans="1:23" ht="15.75" customHeight="1" x14ac:dyDescent="0.25">
      <c r="A5" s="6" t="s">
        <v>54</v>
      </c>
      <c r="B5" s="13"/>
      <c r="C5" s="13"/>
      <c r="D5" s="13"/>
      <c r="E5" s="231"/>
      <c r="F5" s="231"/>
      <c r="G5" s="231"/>
      <c r="H5" s="231"/>
      <c r="I5" s="232" t="s">
        <v>53</v>
      </c>
      <c r="J5" s="233"/>
      <c r="K5" s="226"/>
      <c r="L5" s="226"/>
      <c r="M5" s="226"/>
      <c r="N5" s="226"/>
      <c r="W5" s="2" t="s">
        <v>3</v>
      </c>
    </row>
    <row r="6" spans="1:23" ht="7.5" customHeight="1" x14ac:dyDescent="0.25">
      <c r="A6" s="7"/>
      <c r="B6" s="8"/>
      <c r="C6" s="13"/>
      <c r="D6" s="13"/>
      <c r="E6" s="14"/>
      <c r="F6" s="14"/>
      <c r="G6" s="14"/>
      <c r="H6" s="14"/>
      <c r="I6" s="12"/>
      <c r="J6" s="12"/>
      <c r="K6" s="12"/>
      <c r="L6" s="12"/>
      <c r="M6" s="12"/>
      <c r="N6" s="12"/>
      <c r="W6" s="2" t="s">
        <v>4</v>
      </c>
    </row>
    <row r="7" spans="1:23" ht="15.75" customHeight="1" x14ac:dyDescent="0.25">
      <c r="A7" s="7" t="s">
        <v>20</v>
      </c>
      <c r="B7" s="8"/>
      <c r="E7" s="117" t="s">
        <v>116</v>
      </c>
      <c r="F7" s="67"/>
      <c r="G7" s="2" t="s">
        <v>115</v>
      </c>
      <c r="H7" s="68"/>
      <c r="J7" s="145" t="s">
        <v>117</v>
      </c>
      <c r="K7" s="67"/>
      <c r="L7" s="2" t="s">
        <v>115</v>
      </c>
      <c r="M7" s="68"/>
    </row>
    <row r="8" spans="1:23" ht="7.5" customHeight="1" x14ac:dyDescent="0.25">
      <c r="A8" s="7"/>
      <c r="B8" s="8"/>
      <c r="E8" s="4"/>
      <c r="F8" s="39"/>
      <c r="G8" s="39"/>
      <c r="H8" s="4"/>
      <c r="I8" s="4"/>
      <c r="J8" s="12"/>
      <c r="K8" s="12"/>
      <c r="L8" s="12"/>
      <c r="M8" s="12"/>
      <c r="N8" s="12"/>
      <c r="W8" s="2" t="s">
        <v>4</v>
      </c>
    </row>
    <row r="9" spans="1:23" ht="16.5" customHeight="1" x14ac:dyDescent="0.25">
      <c r="A9" s="7" t="s">
        <v>21</v>
      </c>
      <c r="B9" s="8"/>
      <c r="C9" s="91" t="s">
        <v>68</v>
      </c>
      <c r="E9" s="238" t="s">
        <v>22</v>
      </c>
      <c r="F9" s="239"/>
      <c r="G9" s="67"/>
      <c r="J9" s="236" t="s">
        <v>19</v>
      </c>
      <c r="K9" s="237"/>
      <c r="L9" s="67"/>
      <c r="M9" s="37"/>
      <c r="N9" s="12"/>
      <c r="O9" s="133"/>
      <c r="P9" s="133"/>
      <c r="W9" s="2" t="s">
        <v>5</v>
      </c>
    </row>
    <row r="10" spans="1:23" ht="7.5" customHeight="1" x14ac:dyDescent="0.25">
      <c r="A10" s="7"/>
      <c r="B10" s="8"/>
      <c r="C10" s="13"/>
      <c r="D10" s="13"/>
      <c r="E10" s="4"/>
      <c r="F10" s="4"/>
      <c r="G10" s="4"/>
      <c r="H10" s="12"/>
      <c r="I10" s="12"/>
      <c r="J10" s="12"/>
      <c r="K10" s="12"/>
      <c r="L10" s="12"/>
      <c r="M10" s="12"/>
      <c r="N10" s="12"/>
      <c r="O10" s="133"/>
      <c r="P10" s="133"/>
    </row>
    <row r="11" spans="1:23" ht="15.75" customHeight="1" x14ac:dyDescent="0.25">
      <c r="A11" s="7" t="s">
        <v>73</v>
      </c>
      <c r="B11" s="13"/>
      <c r="C11" s="13"/>
      <c r="D11" s="13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07" t="str">
        <f>IF(N13&lt;80%,V16,IF(AND(N13&gt;80%,N13&lt;89.995%),V17,""))</f>
        <v/>
      </c>
      <c r="P11" s="207"/>
    </row>
    <row r="12" spans="1:23" ht="20.25" customHeight="1" x14ac:dyDescent="0.25">
      <c r="A12" s="234" t="s">
        <v>72</v>
      </c>
      <c r="B12" s="234"/>
      <c r="C12" s="234"/>
      <c r="D12" s="13"/>
      <c r="E12" s="95"/>
      <c r="F12" s="95"/>
      <c r="G12" s="95"/>
      <c r="H12" s="96"/>
      <c r="I12" s="96"/>
      <c r="J12" s="96"/>
      <c r="K12" s="97"/>
      <c r="L12" s="97"/>
      <c r="M12" s="97"/>
      <c r="N12" s="12"/>
      <c r="O12" s="207"/>
      <c r="P12" s="207"/>
      <c r="V12" s="129"/>
    </row>
    <row r="13" spans="1:23" ht="29.25" customHeight="1" x14ac:dyDescent="0.25">
      <c r="A13" s="235"/>
      <c r="B13" s="235"/>
      <c r="C13" s="235"/>
      <c r="D13" s="101"/>
      <c r="E13" s="99"/>
      <c r="F13" s="218" t="s">
        <v>71</v>
      </c>
      <c r="G13" s="218"/>
      <c r="H13" s="218"/>
      <c r="I13" s="100" t="str">
        <f>IF((D13=""),"",(IF($L$9="",1490.69,1552.07)))</f>
        <v/>
      </c>
      <c r="J13" s="219" t="s">
        <v>75</v>
      </c>
      <c r="K13" s="219"/>
      <c r="L13" s="219"/>
      <c r="M13" s="220"/>
      <c r="N13" s="102" t="str">
        <f>IF(ISNUMBER(D13),D13/I13,"0,00%")</f>
        <v>0,00%</v>
      </c>
      <c r="O13" s="207"/>
      <c r="P13" s="207"/>
    </row>
    <row r="14" spans="1:23" ht="10.5" customHeight="1" x14ac:dyDescent="0.25">
      <c r="A14" s="171"/>
      <c r="B14" s="171"/>
      <c r="C14" s="171"/>
      <c r="D14" s="251"/>
      <c r="E14" s="99"/>
      <c r="F14" s="172"/>
      <c r="G14" s="172"/>
      <c r="H14" s="172"/>
      <c r="I14" s="106"/>
      <c r="J14" s="173"/>
      <c r="K14" s="173"/>
      <c r="L14" s="173"/>
      <c r="M14" s="173"/>
      <c r="N14" s="108"/>
      <c r="O14" s="207"/>
      <c r="P14" s="207"/>
    </row>
    <row r="15" spans="1:23" ht="21.75" customHeight="1" x14ac:dyDescent="0.25">
      <c r="A15" s="221" t="s">
        <v>106</v>
      </c>
      <c r="B15" s="221"/>
      <c r="C15" s="221"/>
      <c r="D15" s="221"/>
      <c r="E15" s="221"/>
      <c r="F15" s="221"/>
      <c r="G15" s="221"/>
      <c r="H15" s="221"/>
      <c r="I15" s="222"/>
      <c r="J15" s="111" t="s">
        <v>76</v>
      </c>
      <c r="K15" s="146"/>
      <c r="L15" s="113" t="s">
        <v>77</v>
      </c>
      <c r="M15" s="146"/>
      <c r="O15" s="140"/>
      <c r="P15" s="140"/>
    </row>
    <row r="16" spans="1:23" ht="24.75" customHeight="1" x14ac:dyDescent="0.25">
      <c r="A16" s="223" t="s">
        <v>122</v>
      </c>
      <c r="B16" s="224"/>
      <c r="C16" s="224"/>
      <c r="D16" s="224"/>
      <c r="E16" s="224"/>
      <c r="F16" s="224"/>
      <c r="G16" s="224"/>
      <c r="H16" s="224"/>
      <c r="I16" s="225"/>
      <c r="J16" s="111" t="s">
        <v>76</v>
      </c>
      <c r="K16" s="146"/>
      <c r="L16" s="113" t="s">
        <v>77</v>
      </c>
      <c r="M16" s="146"/>
      <c r="O16" s="126" t="s">
        <v>79</v>
      </c>
      <c r="P16" s="146"/>
      <c r="V16" s="139" t="s">
        <v>104</v>
      </c>
    </row>
    <row r="17" spans="1:22" ht="13.5" customHeight="1" x14ac:dyDescent="0.25">
      <c r="A17" s="123"/>
      <c r="B17" s="110"/>
      <c r="C17" s="110"/>
      <c r="D17" s="110"/>
      <c r="E17" s="110"/>
      <c r="F17" s="110"/>
      <c r="G17" s="110"/>
      <c r="H17" s="110"/>
      <c r="I17" s="110"/>
      <c r="J17" s="124"/>
      <c r="K17" s="173"/>
      <c r="L17" s="108"/>
      <c r="V17" s="134" t="s">
        <v>120</v>
      </c>
    </row>
    <row r="18" spans="1:22" ht="9" customHeight="1" x14ac:dyDescent="0.25">
      <c r="C18" s="115"/>
      <c r="D18" s="121"/>
      <c r="E18" s="122"/>
      <c r="F18" s="122"/>
      <c r="G18" s="122"/>
      <c r="H18" s="121"/>
      <c r="I18" s="121"/>
      <c r="J18" s="121"/>
      <c r="K18" s="122"/>
      <c r="L18" s="173"/>
      <c r="M18" s="173"/>
      <c r="N18" s="108"/>
    </row>
    <row r="19" spans="1:22" ht="27" customHeight="1" x14ac:dyDescent="0.25">
      <c r="A19" s="208" t="s">
        <v>0</v>
      </c>
      <c r="B19" s="208" t="s">
        <v>2</v>
      </c>
      <c r="C19" s="208" t="s">
        <v>81</v>
      </c>
      <c r="D19" s="208" t="s">
        <v>82</v>
      </c>
      <c r="E19" s="209" t="s">
        <v>83</v>
      </c>
      <c r="F19" s="212" t="s">
        <v>102</v>
      </c>
      <c r="G19" s="209" t="s">
        <v>84</v>
      </c>
      <c r="H19" s="215" t="s">
        <v>1</v>
      </c>
      <c r="I19" s="216"/>
      <c r="J19" s="217"/>
      <c r="K19" s="241" t="s">
        <v>23</v>
      </c>
      <c r="L19" s="209" t="s">
        <v>88</v>
      </c>
      <c r="M19" s="209" t="s">
        <v>89</v>
      </c>
      <c r="N19" s="212" t="s">
        <v>90</v>
      </c>
      <c r="O19" s="248" t="s">
        <v>114</v>
      </c>
      <c r="P19" s="248"/>
    </row>
    <row r="20" spans="1:22" ht="60" customHeight="1" x14ac:dyDescent="0.25">
      <c r="A20" s="208" t="s">
        <v>0</v>
      </c>
      <c r="B20" s="208"/>
      <c r="C20" s="208"/>
      <c r="D20" s="208"/>
      <c r="E20" s="210"/>
      <c r="F20" s="213"/>
      <c r="G20" s="210"/>
      <c r="H20" s="44" t="s">
        <v>85</v>
      </c>
      <c r="I20" s="5" t="s">
        <v>86</v>
      </c>
      <c r="J20" s="11" t="s">
        <v>87</v>
      </c>
      <c r="K20" s="242"/>
      <c r="L20" s="211"/>
      <c r="M20" s="211"/>
      <c r="N20" s="214"/>
      <c r="O20" s="104" t="s">
        <v>91</v>
      </c>
      <c r="P20" s="135" t="s">
        <v>107</v>
      </c>
    </row>
    <row r="21" spans="1:22" ht="16.5" customHeight="1" x14ac:dyDescent="0.25">
      <c r="A21" s="65"/>
      <c r="B21" s="150"/>
      <c r="C21" s="66"/>
      <c r="D21" s="66"/>
      <c r="E21" s="41"/>
      <c r="F21" s="42" t="str">
        <f t="shared" ref="F21:F32" si="0">IF(C21="","",C21+D21+E21)</f>
        <v/>
      </c>
      <c r="G21" s="41"/>
      <c r="H21" s="43"/>
      <c r="I21" s="43"/>
      <c r="J21" s="43"/>
      <c r="K21" s="40" t="str">
        <f>IF(F21="","",(F21+H21+I21+J21))</f>
        <v/>
      </c>
      <c r="L21" s="43"/>
      <c r="M21" s="43"/>
      <c r="N21" s="42" t="str">
        <f t="shared" ref="N21:N32" si="1">IF(K21="","",K21-L21-M21)</f>
        <v/>
      </c>
      <c r="O21" s="155"/>
      <c r="P21" s="148"/>
    </row>
    <row r="22" spans="1:22" ht="16.5" customHeight="1" x14ac:dyDescent="0.25">
      <c r="A22" s="65"/>
      <c r="B22" s="150"/>
      <c r="C22" s="66"/>
      <c r="D22" s="66"/>
      <c r="E22" s="41"/>
      <c r="F22" s="42" t="str">
        <f t="shared" si="0"/>
        <v/>
      </c>
      <c r="G22" s="41"/>
      <c r="H22" s="43"/>
      <c r="I22" s="43"/>
      <c r="J22" s="43"/>
      <c r="K22" s="40" t="str">
        <f t="shared" ref="K22:K32" si="2">IF(F22="","",(F22+H22+I22+J22))</f>
        <v/>
      </c>
      <c r="L22" s="43"/>
      <c r="M22" s="43"/>
      <c r="N22" s="42" t="str">
        <f t="shared" si="1"/>
        <v/>
      </c>
      <c r="O22" s="155"/>
      <c r="P22" s="148"/>
      <c r="T22" s="2">
        <f>COUNTA(C21:C25)</f>
        <v>0</v>
      </c>
    </row>
    <row r="23" spans="1:22" ht="16.5" customHeight="1" x14ac:dyDescent="0.25">
      <c r="A23" s="65"/>
      <c r="B23" s="150"/>
      <c r="C23" s="66"/>
      <c r="D23" s="66"/>
      <c r="E23" s="41"/>
      <c r="F23" s="42" t="str">
        <f t="shared" si="0"/>
        <v/>
      </c>
      <c r="G23" s="41"/>
      <c r="H23" s="43"/>
      <c r="I23" s="43"/>
      <c r="J23" s="43"/>
      <c r="K23" s="40" t="str">
        <f t="shared" si="2"/>
        <v/>
      </c>
      <c r="L23" s="43"/>
      <c r="M23" s="43"/>
      <c r="N23" s="42" t="str">
        <f t="shared" si="1"/>
        <v/>
      </c>
      <c r="O23" s="155"/>
      <c r="P23" s="148"/>
    </row>
    <row r="24" spans="1:22" ht="16.5" customHeight="1" x14ac:dyDescent="0.25">
      <c r="A24" s="65"/>
      <c r="B24" s="150"/>
      <c r="C24" s="66"/>
      <c r="D24" s="66"/>
      <c r="E24" s="41"/>
      <c r="F24" s="42" t="str">
        <f t="shared" si="0"/>
        <v/>
      </c>
      <c r="G24" s="41"/>
      <c r="H24" s="43"/>
      <c r="I24" s="43"/>
      <c r="J24" s="43"/>
      <c r="K24" s="40" t="str">
        <f t="shared" si="2"/>
        <v/>
      </c>
      <c r="L24" s="43"/>
      <c r="M24" s="43"/>
      <c r="N24" s="42" t="str">
        <f t="shared" si="1"/>
        <v/>
      </c>
      <c r="O24" s="155"/>
      <c r="P24" s="148"/>
    </row>
    <row r="25" spans="1:22" ht="16.5" customHeight="1" x14ac:dyDescent="0.25">
      <c r="A25" s="65"/>
      <c r="B25" s="150"/>
      <c r="C25" s="66"/>
      <c r="D25" s="66"/>
      <c r="E25" s="41"/>
      <c r="F25" s="42" t="str">
        <f t="shared" si="0"/>
        <v/>
      </c>
      <c r="G25" s="41"/>
      <c r="H25" s="43"/>
      <c r="I25" s="43"/>
      <c r="J25" s="43"/>
      <c r="K25" s="40" t="str">
        <f t="shared" si="2"/>
        <v/>
      </c>
      <c r="L25" s="43"/>
      <c r="M25" s="43"/>
      <c r="N25" s="42" t="str">
        <f t="shared" si="1"/>
        <v/>
      </c>
      <c r="O25" s="155"/>
      <c r="P25" s="148"/>
    </row>
    <row r="26" spans="1:22" ht="16.5" customHeight="1" x14ac:dyDescent="0.25">
      <c r="A26" s="65"/>
      <c r="B26" s="150"/>
      <c r="C26" s="66"/>
      <c r="D26" s="66"/>
      <c r="E26" s="41"/>
      <c r="F26" s="42" t="str">
        <f t="shared" si="0"/>
        <v/>
      </c>
      <c r="G26" s="41"/>
      <c r="H26" s="43"/>
      <c r="I26" s="43"/>
      <c r="J26" s="43"/>
      <c r="K26" s="40" t="str">
        <f t="shared" si="2"/>
        <v/>
      </c>
      <c r="L26" s="43"/>
      <c r="M26" s="43"/>
      <c r="N26" s="42" t="str">
        <f t="shared" si="1"/>
        <v/>
      </c>
      <c r="O26" s="155"/>
      <c r="P26" s="148"/>
    </row>
    <row r="27" spans="1:22" ht="16.5" customHeight="1" x14ac:dyDescent="0.25">
      <c r="A27" s="65"/>
      <c r="B27" s="150"/>
      <c r="C27" s="66"/>
      <c r="D27" s="66"/>
      <c r="E27" s="41"/>
      <c r="F27" s="42" t="str">
        <f t="shared" si="0"/>
        <v/>
      </c>
      <c r="G27" s="41"/>
      <c r="H27" s="43"/>
      <c r="I27" s="43"/>
      <c r="J27" s="43"/>
      <c r="K27" s="40" t="str">
        <f t="shared" si="2"/>
        <v/>
      </c>
      <c r="L27" s="43"/>
      <c r="M27" s="43"/>
      <c r="N27" s="42" t="str">
        <f t="shared" si="1"/>
        <v/>
      </c>
      <c r="O27" s="155"/>
      <c r="P27" s="148"/>
    </row>
    <row r="28" spans="1:22" ht="16.5" customHeight="1" x14ac:dyDescent="0.25">
      <c r="A28" s="65"/>
      <c r="B28" s="150"/>
      <c r="C28" s="66"/>
      <c r="D28" s="66"/>
      <c r="E28" s="41"/>
      <c r="F28" s="42" t="str">
        <f t="shared" si="0"/>
        <v/>
      </c>
      <c r="G28" s="41"/>
      <c r="H28" s="43"/>
      <c r="I28" s="43"/>
      <c r="J28" s="43"/>
      <c r="K28" s="40" t="str">
        <f t="shared" si="2"/>
        <v/>
      </c>
      <c r="L28" s="43"/>
      <c r="M28" s="43"/>
      <c r="N28" s="42" t="str">
        <f t="shared" si="1"/>
        <v/>
      </c>
      <c r="O28" s="155"/>
      <c r="P28" s="148"/>
    </row>
    <row r="29" spans="1:22" ht="16.5" customHeight="1" x14ac:dyDescent="0.25">
      <c r="A29" s="65"/>
      <c r="B29" s="150"/>
      <c r="C29" s="66"/>
      <c r="D29" s="66"/>
      <c r="E29" s="41"/>
      <c r="F29" s="42" t="str">
        <f t="shared" si="0"/>
        <v/>
      </c>
      <c r="G29" s="41"/>
      <c r="H29" s="43"/>
      <c r="I29" s="43"/>
      <c r="J29" s="43"/>
      <c r="K29" s="40" t="str">
        <f t="shared" si="2"/>
        <v/>
      </c>
      <c r="L29" s="43"/>
      <c r="M29" s="43"/>
      <c r="N29" s="42" t="str">
        <f t="shared" si="1"/>
        <v/>
      </c>
      <c r="O29" s="155"/>
      <c r="P29" s="148"/>
    </row>
    <row r="30" spans="1:22" ht="16.5" customHeight="1" x14ac:dyDescent="0.25">
      <c r="A30" s="65"/>
      <c r="B30" s="150"/>
      <c r="C30" s="66"/>
      <c r="D30" s="66"/>
      <c r="E30" s="41"/>
      <c r="F30" s="42" t="str">
        <f t="shared" si="0"/>
        <v/>
      </c>
      <c r="G30" s="41"/>
      <c r="H30" s="43"/>
      <c r="I30" s="43"/>
      <c r="J30" s="43"/>
      <c r="K30" s="40" t="str">
        <f t="shared" si="2"/>
        <v/>
      </c>
      <c r="L30" s="43"/>
      <c r="M30" s="43"/>
      <c r="N30" s="42" t="str">
        <f t="shared" si="1"/>
        <v/>
      </c>
      <c r="O30" s="155"/>
      <c r="P30" s="148"/>
    </row>
    <row r="31" spans="1:22" s="1" customFormat="1" ht="16.5" customHeight="1" x14ac:dyDescent="0.25">
      <c r="A31" s="65"/>
      <c r="B31" s="150"/>
      <c r="C31" s="66"/>
      <c r="D31" s="66"/>
      <c r="E31" s="41"/>
      <c r="F31" s="42" t="str">
        <f t="shared" si="0"/>
        <v/>
      </c>
      <c r="G31" s="41"/>
      <c r="H31" s="43"/>
      <c r="I31" s="43"/>
      <c r="J31" s="43"/>
      <c r="K31" s="40" t="str">
        <f t="shared" si="2"/>
        <v/>
      </c>
      <c r="L31" s="43"/>
      <c r="M31" s="43"/>
      <c r="N31" s="42" t="str">
        <f t="shared" si="1"/>
        <v/>
      </c>
      <c r="O31" s="155"/>
      <c r="P31" s="148"/>
    </row>
    <row r="32" spans="1:22" ht="16.5" customHeight="1" x14ac:dyDescent="0.25">
      <c r="A32" s="65"/>
      <c r="B32" s="150"/>
      <c r="C32" s="66"/>
      <c r="D32" s="66"/>
      <c r="E32" s="41"/>
      <c r="F32" s="42" t="str">
        <f t="shared" si="0"/>
        <v/>
      </c>
      <c r="G32" s="41"/>
      <c r="H32" s="43"/>
      <c r="I32" s="43"/>
      <c r="J32" s="43"/>
      <c r="K32" s="40" t="str">
        <f t="shared" si="2"/>
        <v/>
      </c>
      <c r="L32" s="43"/>
      <c r="M32" s="43"/>
      <c r="N32" s="42" t="str">
        <f t="shared" si="1"/>
        <v/>
      </c>
      <c r="O32" s="156"/>
      <c r="P32" s="148"/>
    </row>
    <row r="33" spans="1:16" ht="16.5" customHeight="1" x14ac:dyDescent="0.25">
      <c r="A33" s="40" t="str">
        <f t="shared" ref="A33:E33" si="3">IF(SUM(A21:A32)=0,"",SUM(A21:A32))</f>
        <v/>
      </c>
      <c r="B33" s="40"/>
      <c r="C33" s="40" t="str">
        <f t="shared" si="3"/>
        <v/>
      </c>
      <c r="D33" s="40">
        <f>SUM(D21:D32)</f>
        <v>0</v>
      </c>
      <c r="E33" s="40" t="str">
        <f t="shared" si="3"/>
        <v/>
      </c>
      <c r="F33" s="40" t="str">
        <f>IF(SUM(F21:F32)=0,"",SUM(F21:F32))</f>
        <v/>
      </c>
      <c r="G33" s="40" t="str">
        <f>IF(SUM(G21:G32)=0,"",SUM(G21:G32))</f>
        <v/>
      </c>
      <c r="H33" s="40" t="str">
        <f t="shared" ref="H33:N33" si="4">IF(SUM(H21:H32)=0,"",SUM(H21:H32))</f>
        <v/>
      </c>
      <c r="I33" s="40" t="str">
        <f t="shared" si="4"/>
        <v/>
      </c>
      <c r="J33" s="40" t="str">
        <f t="shared" si="4"/>
        <v/>
      </c>
      <c r="K33" s="40" t="str">
        <f t="shared" si="4"/>
        <v/>
      </c>
      <c r="L33" s="40" t="str">
        <f t="shared" si="4"/>
        <v/>
      </c>
      <c r="M33" s="40" t="str">
        <f t="shared" si="4"/>
        <v/>
      </c>
      <c r="N33" s="42" t="str">
        <f t="shared" si="4"/>
        <v/>
      </c>
      <c r="O33" s="156" t="str">
        <f>IF(SUM(O21:O32)=0,"",SUM(O21:O32))</f>
        <v/>
      </c>
      <c r="P33" s="148"/>
    </row>
    <row r="34" spans="1:16" ht="16.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5"/>
      <c r="O34" s="9"/>
    </row>
    <row r="35" spans="1:16" ht="25.5" customHeight="1" x14ac:dyDescent="0.25">
      <c r="A35" s="227" t="s">
        <v>78</v>
      </c>
      <c r="B35" s="227"/>
      <c r="C35" s="227"/>
      <c r="D35" s="227"/>
      <c r="E35" s="228"/>
      <c r="F35" s="10" t="s">
        <v>24</v>
      </c>
      <c r="H35" s="10" t="s">
        <v>6</v>
      </c>
      <c r="I35" s="10" t="s">
        <v>9</v>
      </c>
      <c r="J35" s="10" t="s">
        <v>7</v>
      </c>
      <c r="K35" s="10" t="s">
        <v>8</v>
      </c>
      <c r="L35" s="23"/>
      <c r="M35" s="23"/>
      <c r="N35" s="23"/>
    </row>
    <row r="36" spans="1:16" ht="16.5" customHeight="1" x14ac:dyDescent="0.25">
      <c r="A36" s="227"/>
      <c r="B36" s="227"/>
      <c r="C36" s="227"/>
      <c r="D36" s="227"/>
      <c r="E36" s="228"/>
      <c r="F36" s="16" t="str">
        <f>F33</f>
        <v/>
      </c>
      <c r="H36" s="29"/>
      <c r="I36" s="29"/>
      <c r="J36" s="30"/>
      <c r="K36" s="31" t="str">
        <f>IF(OR(F36="",F36=0),"",ROUND(F36*(H36*I36+J36)/1000,2))</f>
        <v/>
      </c>
      <c r="L36" s="38"/>
      <c r="M36" s="249" t="s">
        <v>8</v>
      </c>
      <c r="N36" s="250"/>
      <c r="O36" s="155"/>
    </row>
    <row r="37" spans="1:16" ht="5.25" customHeight="1" x14ac:dyDescent="0.25">
      <c r="A37" s="3"/>
      <c r="B37" s="3"/>
      <c r="C37" s="3"/>
      <c r="D37" s="3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 ht="15" customHeight="1" x14ac:dyDescent="0.25">
      <c r="A38" s="13"/>
      <c r="B38" s="3"/>
      <c r="C38" s="3"/>
      <c r="D38" s="3"/>
      <c r="E38" s="20"/>
      <c r="F38" s="20"/>
      <c r="G38" s="20"/>
      <c r="H38" s="21"/>
      <c r="I38" s="21"/>
      <c r="J38" s="27" t="s">
        <v>18</v>
      </c>
      <c r="K38" s="31" t="str">
        <f>IF(K33&lt;&gt;"",IF(K36&lt;&gt;0,K33+K36,""),"")</f>
        <v/>
      </c>
      <c r="L38" s="38"/>
      <c r="M38" s="18"/>
      <c r="N38" s="45"/>
    </row>
    <row r="39" spans="1:16" ht="7.5" customHeight="1" x14ac:dyDescent="0.25">
      <c r="A39" s="13"/>
      <c r="B39" s="3"/>
      <c r="C39" s="3"/>
      <c r="D39" s="3"/>
      <c r="E39" s="20"/>
      <c r="F39" s="20"/>
      <c r="G39" s="20"/>
      <c r="H39" s="21"/>
      <c r="I39" s="21"/>
      <c r="J39" s="22"/>
      <c r="K39" s="17"/>
      <c r="L39" s="17"/>
      <c r="M39" s="18"/>
      <c r="N39" s="19"/>
    </row>
    <row r="40" spans="1:16" ht="25.5" customHeight="1" x14ac:dyDescent="0.25">
      <c r="A40" s="229" t="s">
        <v>25</v>
      </c>
      <c r="B40" s="229"/>
      <c r="C40" s="229"/>
      <c r="D40" s="229"/>
      <c r="E40" s="230"/>
      <c r="F40" s="26" t="s">
        <v>17</v>
      </c>
      <c r="G40" s="23"/>
      <c r="H40" s="23"/>
      <c r="J40" s="10" t="s">
        <v>15</v>
      </c>
      <c r="K40" s="10" t="s">
        <v>16</v>
      </c>
      <c r="L40" s="23"/>
      <c r="M40" s="23"/>
      <c r="N40" s="23"/>
    </row>
    <row r="41" spans="1:16" x14ac:dyDescent="0.25">
      <c r="A41" s="229"/>
      <c r="B41" s="229"/>
      <c r="C41" s="229"/>
      <c r="D41" s="229"/>
      <c r="E41" s="230"/>
      <c r="F41" s="16" t="str">
        <f>F33</f>
        <v/>
      </c>
      <c r="G41" s="24"/>
      <c r="H41" s="25"/>
      <c r="J41" s="30"/>
      <c r="K41" s="31" t="str">
        <f>IF(F41&lt;&gt;"",ROUND(F41*J41,2),"")</f>
        <v/>
      </c>
      <c r="L41" s="38"/>
      <c r="M41" s="249" t="s">
        <v>16</v>
      </c>
      <c r="N41" s="250"/>
      <c r="O41" s="155"/>
    </row>
    <row r="42" spans="1:16" ht="5.25" customHeight="1" x14ac:dyDescent="0.25">
      <c r="A42" s="3"/>
      <c r="B42" s="3"/>
      <c r="C42" s="3"/>
      <c r="D42" s="3"/>
      <c r="E42"/>
      <c r="F42"/>
      <c r="G42"/>
      <c r="H42"/>
      <c r="L42" s="46"/>
      <c r="M42" s="46"/>
      <c r="N42" s="46"/>
    </row>
    <row r="43" spans="1:16" x14ac:dyDescent="0.25">
      <c r="B43" s="3"/>
      <c r="C43" s="3"/>
      <c r="D43" s="3"/>
      <c r="E43"/>
      <c r="F43"/>
      <c r="G43"/>
      <c r="H43"/>
      <c r="J43" s="136" t="s">
        <v>108</v>
      </c>
      <c r="K43" s="31" t="str">
        <f>IF(K33&lt;&gt;"",IF(K41&lt;&gt;0,K33+K41,""),"")</f>
        <v/>
      </c>
      <c r="L43" s="38"/>
      <c r="M43" s="46"/>
      <c r="N43" s="38"/>
      <c r="O43" s="128"/>
    </row>
    <row r="44" spans="1:16" ht="8.25" customHeight="1" x14ac:dyDescent="0.25">
      <c r="B44" s="3"/>
      <c r="C44" s="3"/>
      <c r="D44" s="3"/>
      <c r="E44"/>
      <c r="F44"/>
      <c r="G44"/>
      <c r="H44"/>
      <c r="J44" s="28"/>
      <c r="K44" s="38"/>
      <c r="L44" s="38"/>
      <c r="M44" s="46"/>
      <c r="N44" s="38"/>
    </row>
    <row r="45" spans="1:16" s="47" customFormat="1" ht="21.75" customHeight="1" x14ac:dyDescent="0.3">
      <c r="A45" s="244" t="s">
        <v>93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3" t="str">
        <f>(IF(ISNUMBER(N33),N33+K36+K41,"0,00"))</f>
        <v>0,00</v>
      </c>
      <c r="O45" s="243"/>
    </row>
    <row r="46" spans="1:16" ht="19.5" customHeight="1" x14ac:dyDescent="0.25">
      <c r="A46" s="245" t="s">
        <v>97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7"/>
      <c r="N46" s="243" t="str">
        <f>(IF(ISNUMBER(O33),O33+O36+O41,"0,00"))</f>
        <v>0,00</v>
      </c>
      <c r="O46" s="243"/>
    </row>
    <row r="47" spans="1:16" ht="15.75" customHeight="1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</row>
    <row r="48" spans="1:16" x14ac:dyDescent="0.25">
      <c r="A48" s="137" t="s">
        <v>109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4" x14ac:dyDescent="0.25">
      <c r="A49" s="115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240"/>
      <c r="M49" s="240"/>
      <c r="N49" s="1"/>
    </row>
    <row r="50" spans="1:14" x14ac:dyDescent="0.25">
      <c r="A50" s="3"/>
    </row>
    <row r="51" spans="1:14" x14ac:dyDescent="0.25">
      <c r="A51" s="3"/>
    </row>
    <row r="52" spans="1:14" x14ac:dyDescent="0.25">
      <c r="A52" s="3"/>
    </row>
    <row r="54" spans="1:14" x14ac:dyDescent="0.25">
      <c r="A54" s="3"/>
    </row>
    <row r="55" spans="1:14" x14ac:dyDescent="0.25">
      <c r="A55" s="3"/>
    </row>
    <row r="56" spans="1:14" x14ac:dyDescent="0.25">
      <c r="A56" s="3"/>
    </row>
  </sheetData>
  <sheetProtection algorithmName="SHA-512" hashValue="nbcjDB6frx42jT8Ou1KkWKRiYs1gvz4HzeTQ2pO958+WCBTGkxgeQnhekzPoyT8Ss8GEHIYs1YnGFkfwwbr9sg==" saltValue="+lTGNyNvBkrZi4Dh7OeISA==" spinCount="100000" sheet="1" objects="1" scenarios="1"/>
  <mergeCells count="34">
    <mergeCell ref="A46:M46"/>
    <mergeCell ref="N46:O46"/>
    <mergeCell ref="L49:M49"/>
    <mergeCell ref="O19:P19"/>
    <mergeCell ref="A35:E36"/>
    <mergeCell ref="M36:N36"/>
    <mergeCell ref="A40:E41"/>
    <mergeCell ref="M41:N41"/>
    <mergeCell ref="A45:M45"/>
    <mergeCell ref="N45:O45"/>
    <mergeCell ref="G19:G20"/>
    <mergeCell ref="H19:J19"/>
    <mergeCell ref="K19:K20"/>
    <mergeCell ref="L19:L20"/>
    <mergeCell ref="M19:M20"/>
    <mergeCell ref="N19:N20"/>
    <mergeCell ref="F19:F20"/>
    <mergeCell ref="O11:P14"/>
    <mergeCell ref="A12:C13"/>
    <mergeCell ref="F13:H13"/>
    <mergeCell ref="J13:M13"/>
    <mergeCell ref="A15:I15"/>
    <mergeCell ref="A16:I16"/>
    <mergeCell ref="E11:N11"/>
    <mergeCell ref="A19:A20"/>
    <mergeCell ref="B19:B20"/>
    <mergeCell ref="C19:C20"/>
    <mergeCell ref="D19:D20"/>
    <mergeCell ref="E19:E20"/>
    <mergeCell ref="E5:H5"/>
    <mergeCell ref="I5:J5"/>
    <mergeCell ref="K5:N5"/>
    <mergeCell ref="E9:F9"/>
    <mergeCell ref="J9:K9"/>
  </mergeCells>
  <conditionalFormatting sqref="N13">
    <cfRule type="cellIs" dxfId="5" priority="2" operator="lessThan">
      <formula>0.8</formula>
    </cfRule>
  </conditionalFormatting>
  <conditionalFormatting sqref="O11:P14">
    <cfRule type="containsText" dxfId="4" priority="1" operator="containsText" text="Die gewährte monatliche Ausbildungsvergütung liegt unter 80 Prozent der vergleichbaren Ausbildungsvergütung nach dem TVAöD-Pflege. Eine Erstattung durch das Land ist ausgeschlossen. ">
      <formula>NOT(ISERROR(SEARCH("Die gewährte monatliche Ausbildungsvergütung liegt unter 80 Prozent der vergleichbaren Ausbildungsvergütung nach dem TVAöD-Pflege. Eine Erstattung durch das Land ist ausgeschlossen. ",O11)))</formula>
    </cfRule>
  </conditionalFormatting>
  <dataValidations count="2">
    <dataValidation type="list" allowBlank="1" showInputMessage="1" showErrorMessage="1" sqref="K7">
      <formula1>$W$5:$W$6</formula1>
    </dataValidation>
    <dataValidation type="list" allowBlank="1" showInputMessage="1" showErrorMessage="1" sqref="F7">
      <formula1>$W$8:$W$9</formula1>
    </dataValidation>
  </dataValidations>
  <pageMargins left="0.7" right="0.7" top="0.78740157499999996" bottom="0.78740157499999996" header="0.3" footer="0.3"/>
  <pageSetup paperSize="9" scale="60" orientation="landscape" r:id="rId1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showGridLines="0" topLeftCell="A4" workbookViewId="0">
      <selection activeCell="D14" sqref="D14"/>
    </sheetView>
  </sheetViews>
  <sheetFormatPr baseColWidth="10" defaultColWidth="11.42578125" defaultRowHeight="15" x14ac:dyDescent="0.25"/>
  <cols>
    <col min="1" max="1" width="9.28515625" style="2" customWidth="1"/>
    <col min="2" max="2" width="7.85546875" style="2" customWidth="1"/>
    <col min="3" max="3" width="10.42578125" style="2" customWidth="1"/>
    <col min="4" max="4" width="12.140625" style="2" customWidth="1"/>
    <col min="5" max="5" width="6.85546875" style="2" customWidth="1"/>
    <col min="6" max="6" width="10.5703125" style="2" customWidth="1"/>
    <col min="7" max="8" width="11.7109375" style="2" customWidth="1"/>
    <col min="9" max="9" width="10.5703125" style="2" customWidth="1"/>
    <col min="10" max="10" width="10.42578125" style="2" customWidth="1"/>
    <col min="11" max="11" width="10.85546875" style="2" customWidth="1"/>
    <col min="12" max="13" width="11.7109375" style="2" customWidth="1"/>
    <col min="14" max="14" width="11" style="2" customWidth="1"/>
    <col min="15" max="15" width="13.5703125" style="2" customWidth="1"/>
    <col min="16" max="16" width="21" style="2" customWidth="1"/>
    <col min="17" max="17" width="0" style="2" hidden="1" customWidth="1"/>
    <col min="18" max="23" width="11.42578125" style="2" hidden="1" customWidth="1"/>
    <col min="24" max="16384" width="11.42578125" style="2"/>
  </cols>
  <sheetData>
    <row r="1" spans="1:23" ht="15.75" x14ac:dyDescent="0.25">
      <c r="A1" s="116" t="s">
        <v>100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23" ht="18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3" ht="15.75" customHeight="1" x14ac:dyDescent="0.25">
      <c r="A3" s="6" t="s">
        <v>26</v>
      </c>
      <c r="B3" s="13"/>
      <c r="C3" s="13"/>
      <c r="D3" s="13"/>
      <c r="E3" s="170">
        <f>'Abrechnung Zusammenfassung'!F7</f>
        <v>0</v>
      </c>
      <c r="F3" s="168"/>
      <c r="G3" s="168"/>
      <c r="H3" s="168"/>
      <c r="I3" s="168"/>
      <c r="J3" s="168"/>
      <c r="K3" s="168"/>
      <c r="L3" s="168"/>
      <c r="M3" s="168"/>
      <c r="N3" s="169"/>
    </row>
    <row r="4" spans="1:23" s="36" customFormat="1" ht="8.25" customHeight="1" x14ac:dyDescent="0.25">
      <c r="A4" s="32"/>
      <c r="B4" s="33"/>
      <c r="C4" s="33"/>
      <c r="D4" s="33"/>
      <c r="E4" s="34"/>
      <c r="F4" s="34"/>
      <c r="G4" s="34"/>
      <c r="H4" s="34"/>
      <c r="I4" s="34"/>
      <c r="J4" s="34"/>
      <c r="K4" s="35"/>
      <c r="L4" s="35"/>
      <c r="M4" s="35"/>
      <c r="N4" s="35"/>
    </row>
    <row r="5" spans="1:23" ht="15.75" customHeight="1" x14ac:dyDescent="0.25">
      <c r="A5" s="6" t="s">
        <v>54</v>
      </c>
      <c r="B5" s="13"/>
      <c r="C5" s="13"/>
      <c r="D5" s="13"/>
      <c r="E5" s="231"/>
      <c r="F5" s="231"/>
      <c r="G5" s="231"/>
      <c r="H5" s="231"/>
      <c r="I5" s="232" t="s">
        <v>53</v>
      </c>
      <c r="J5" s="233"/>
      <c r="K5" s="226"/>
      <c r="L5" s="226"/>
      <c r="M5" s="226"/>
      <c r="N5" s="226"/>
      <c r="W5" s="2" t="s">
        <v>3</v>
      </c>
    </row>
    <row r="6" spans="1:23" ht="7.5" customHeight="1" x14ac:dyDescent="0.25">
      <c r="A6" s="7"/>
      <c r="B6" s="8"/>
      <c r="C6" s="13"/>
      <c r="D6" s="13"/>
      <c r="E6" s="14"/>
      <c r="F6" s="14"/>
      <c r="G6" s="14"/>
      <c r="H6" s="14"/>
      <c r="I6" s="12"/>
      <c r="J6" s="12"/>
      <c r="K6" s="12"/>
      <c r="L6" s="12"/>
      <c r="M6" s="12"/>
      <c r="N6" s="12"/>
      <c r="W6" s="2" t="s">
        <v>4</v>
      </c>
    </row>
    <row r="7" spans="1:23" ht="15.75" customHeight="1" x14ac:dyDescent="0.25">
      <c r="A7" s="7" t="s">
        <v>20</v>
      </c>
      <c r="B7" s="8"/>
      <c r="E7" s="117" t="s">
        <v>116</v>
      </c>
      <c r="F7" s="67"/>
      <c r="G7" s="2" t="s">
        <v>115</v>
      </c>
      <c r="H7" s="68"/>
      <c r="J7" s="145" t="s">
        <v>117</v>
      </c>
      <c r="K7" s="67"/>
      <c r="L7" s="2" t="s">
        <v>115</v>
      </c>
      <c r="M7" s="68"/>
    </row>
    <row r="8" spans="1:23" ht="7.5" customHeight="1" x14ac:dyDescent="0.25">
      <c r="A8" s="7"/>
      <c r="B8" s="8"/>
      <c r="E8" s="4"/>
      <c r="F8" s="39"/>
      <c r="G8" s="39"/>
      <c r="H8" s="4"/>
      <c r="I8" s="4"/>
      <c r="J8" s="12"/>
      <c r="K8" s="12"/>
      <c r="L8" s="12"/>
      <c r="M8" s="12"/>
      <c r="N8" s="12"/>
      <c r="W8" s="2" t="s">
        <v>4</v>
      </c>
    </row>
    <row r="9" spans="1:23" ht="16.5" customHeight="1" x14ac:dyDescent="0.25">
      <c r="A9" s="7" t="s">
        <v>21</v>
      </c>
      <c r="B9" s="8"/>
      <c r="C9" s="91" t="s">
        <v>68</v>
      </c>
      <c r="E9" s="238" t="s">
        <v>22</v>
      </c>
      <c r="F9" s="239"/>
      <c r="G9" s="67"/>
      <c r="J9" s="236" t="s">
        <v>19</v>
      </c>
      <c r="K9" s="237"/>
      <c r="L9" s="67"/>
      <c r="M9" s="37"/>
      <c r="N9" s="12"/>
      <c r="O9" s="133"/>
      <c r="P9" s="133"/>
      <c r="W9" s="2" t="s">
        <v>5</v>
      </c>
    </row>
    <row r="10" spans="1:23" ht="7.5" customHeight="1" x14ac:dyDescent="0.25">
      <c r="A10" s="7"/>
      <c r="B10" s="8"/>
      <c r="C10" s="13"/>
      <c r="D10" s="13"/>
      <c r="E10" s="4"/>
      <c r="F10" s="4"/>
      <c r="G10" s="4"/>
      <c r="H10" s="12"/>
      <c r="I10" s="12"/>
      <c r="J10" s="12"/>
      <c r="K10" s="12"/>
      <c r="L10" s="12"/>
      <c r="M10" s="12"/>
      <c r="N10" s="12"/>
      <c r="O10" s="133"/>
      <c r="P10" s="133"/>
    </row>
    <row r="11" spans="1:23" ht="15.75" customHeight="1" x14ac:dyDescent="0.25">
      <c r="A11" s="7" t="s">
        <v>73</v>
      </c>
      <c r="B11" s="13"/>
      <c r="C11" s="13"/>
      <c r="D11" s="13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07" t="str">
        <f>IF(N13&lt;80%,V16,IF(AND(N13&gt;80%,N13&lt;89.995%),V17,""))</f>
        <v/>
      </c>
      <c r="P11" s="207"/>
    </row>
    <row r="12" spans="1:23" ht="20.25" customHeight="1" x14ac:dyDescent="0.25">
      <c r="A12" s="234" t="s">
        <v>72</v>
      </c>
      <c r="B12" s="234"/>
      <c r="C12" s="234"/>
      <c r="D12" s="13"/>
      <c r="E12" s="95"/>
      <c r="F12" s="95"/>
      <c r="G12" s="95"/>
      <c r="H12" s="96"/>
      <c r="I12" s="96"/>
      <c r="J12" s="96"/>
      <c r="K12" s="97"/>
      <c r="L12" s="97"/>
      <c r="M12" s="97"/>
      <c r="N12" s="12"/>
      <c r="O12" s="207"/>
      <c r="P12" s="207"/>
      <c r="V12" s="129"/>
    </row>
    <row r="13" spans="1:23" ht="29.25" customHeight="1" x14ac:dyDescent="0.25">
      <c r="A13" s="235"/>
      <c r="B13" s="235"/>
      <c r="C13" s="235"/>
      <c r="D13" s="101"/>
      <c r="E13" s="99"/>
      <c r="F13" s="218" t="s">
        <v>71</v>
      </c>
      <c r="G13" s="218"/>
      <c r="H13" s="218"/>
      <c r="I13" s="100" t="str">
        <f>IF((D13=""),"",(IF($L$9="",1490.69,1552.07)))</f>
        <v/>
      </c>
      <c r="J13" s="219" t="s">
        <v>75</v>
      </c>
      <c r="K13" s="219"/>
      <c r="L13" s="219"/>
      <c r="M13" s="220"/>
      <c r="N13" s="102" t="str">
        <f>IF(ISNUMBER(D13),D13/I13,"0,00%")</f>
        <v>0,00%</v>
      </c>
      <c r="O13" s="207"/>
      <c r="P13" s="207"/>
    </row>
    <row r="14" spans="1:23" ht="10.5" customHeight="1" x14ac:dyDescent="0.25">
      <c r="A14" s="171"/>
      <c r="B14" s="171"/>
      <c r="C14" s="171"/>
      <c r="D14" s="251"/>
      <c r="E14" s="99"/>
      <c r="F14" s="172"/>
      <c r="G14" s="172"/>
      <c r="H14" s="172"/>
      <c r="I14" s="106"/>
      <c r="J14" s="173"/>
      <c r="K14" s="173"/>
      <c r="L14" s="173"/>
      <c r="M14" s="173"/>
      <c r="N14" s="108"/>
      <c r="O14" s="207"/>
      <c r="P14" s="207"/>
    </row>
    <row r="15" spans="1:23" ht="21.75" customHeight="1" x14ac:dyDescent="0.25">
      <c r="A15" s="221" t="s">
        <v>106</v>
      </c>
      <c r="B15" s="221"/>
      <c r="C15" s="221"/>
      <c r="D15" s="221"/>
      <c r="E15" s="221"/>
      <c r="F15" s="221"/>
      <c r="G15" s="221"/>
      <c r="H15" s="221"/>
      <c r="I15" s="222"/>
      <c r="J15" s="111" t="s">
        <v>76</v>
      </c>
      <c r="K15" s="146"/>
      <c r="L15" s="113" t="s">
        <v>77</v>
      </c>
      <c r="M15" s="146"/>
      <c r="O15" s="140"/>
      <c r="P15" s="140"/>
    </row>
    <row r="16" spans="1:23" ht="24.75" customHeight="1" x14ac:dyDescent="0.25">
      <c r="A16" s="223" t="s">
        <v>122</v>
      </c>
      <c r="B16" s="224"/>
      <c r="C16" s="224"/>
      <c r="D16" s="224"/>
      <c r="E16" s="224"/>
      <c r="F16" s="224"/>
      <c r="G16" s="224"/>
      <c r="H16" s="224"/>
      <c r="I16" s="225"/>
      <c r="J16" s="111" t="s">
        <v>76</v>
      </c>
      <c r="K16" s="146"/>
      <c r="L16" s="113" t="s">
        <v>77</v>
      </c>
      <c r="M16" s="146"/>
      <c r="O16" s="126" t="s">
        <v>79</v>
      </c>
      <c r="P16" s="146"/>
      <c r="V16" s="139" t="s">
        <v>104</v>
      </c>
    </row>
    <row r="17" spans="1:22" ht="13.5" customHeight="1" x14ac:dyDescent="0.25">
      <c r="A17" s="123"/>
      <c r="B17" s="110"/>
      <c r="C17" s="110"/>
      <c r="D17" s="110"/>
      <c r="E17" s="110"/>
      <c r="F17" s="110"/>
      <c r="G17" s="110"/>
      <c r="H17" s="110"/>
      <c r="I17" s="110"/>
      <c r="J17" s="124"/>
      <c r="K17" s="173"/>
      <c r="L17" s="108"/>
      <c r="V17" s="134" t="s">
        <v>120</v>
      </c>
    </row>
    <row r="18" spans="1:22" ht="9" customHeight="1" x14ac:dyDescent="0.25">
      <c r="C18" s="115"/>
      <c r="D18" s="121"/>
      <c r="E18" s="122"/>
      <c r="F18" s="122"/>
      <c r="G18" s="122"/>
      <c r="H18" s="121"/>
      <c r="I18" s="121"/>
      <c r="J18" s="121"/>
      <c r="K18" s="122"/>
      <c r="L18" s="173"/>
      <c r="M18" s="173"/>
      <c r="N18" s="108"/>
    </row>
    <row r="19" spans="1:22" ht="27" customHeight="1" x14ac:dyDescent="0.25">
      <c r="A19" s="208" t="s">
        <v>0</v>
      </c>
      <c r="B19" s="208" t="s">
        <v>2</v>
      </c>
      <c r="C19" s="208" t="s">
        <v>81</v>
      </c>
      <c r="D19" s="208" t="s">
        <v>82</v>
      </c>
      <c r="E19" s="209" t="s">
        <v>83</v>
      </c>
      <c r="F19" s="212" t="s">
        <v>102</v>
      </c>
      <c r="G19" s="209" t="s">
        <v>84</v>
      </c>
      <c r="H19" s="215" t="s">
        <v>1</v>
      </c>
      <c r="I19" s="216"/>
      <c r="J19" s="217"/>
      <c r="K19" s="241" t="s">
        <v>23</v>
      </c>
      <c r="L19" s="209" t="s">
        <v>88</v>
      </c>
      <c r="M19" s="209" t="s">
        <v>89</v>
      </c>
      <c r="N19" s="212" t="s">
        <v>90</v>
      </c>
      <c r="O19" s="248" t="s">
        <v>114</v>
      </c>
      <c r="P19" s="248"/>
    </row>
    <row r="20" spans="1:22" ht="60" customHeight="1" x14ac:dyDescent="0.25">
      <c r="A20" s="208" t="s">
        <v>0</v>
      </c>
      <c r="B20" s="208"/>
      <c r="C20" s="208"/>
      <c r="D20" s="208"/>
      <c r="E20" s="210"/>
      <c r="F20" s="213"/>
      <c r="G20" s="210"/>
      <c r="H20" s="44" t="s">
        <v>85</v>
      </c>
      <c r="I20" s="5" t="s">
        <v>86</v>
      </c>
      <c r="J20" s="11" t="s">
        <v>87</v>
      </c>
      <c r="K20" s="242"/>
      <c r="L20" s="211"/>
      <c r="M20" s="211"/>
      <c r="N20" s="214"/>
      <c r="O20" s="104" t="s">
        <v>91</v>
      </c>
      <c r="P20" s="135" t="s">
        <v>107</v>
      </c>
    </row>
    <row r="21" spans="1:22" ht="16.5" customHeight="1" x14ac:dyDescent="0.25">
      <c r="A21" s="65"/>
      <c r="B21" s="150"/>
      <c r="C21" s="66"/>
      <c r="D21" s="66"/>
      <c r="E21" s="41"/>
      <c r="F21" s="42" t="str">
        <f t="shared" ref="F21:F32" si="0">IF(C21="","",C21+D21+E21)</f>
        <v/>
      </c>
      <c r="G21" s="41"/>
      <c r="H21" s="43"/>
      <c r="I21" s="43"/>
      <c r="J21" s="43"/>
      <c r="K21" s="40" t="str">
        <f>IF(F21="","",(F21+H21+I21+J21))</f>
        <v/>
      </c>
      <c r="L21" s="43"/>
      <c r="M21" s="43"/>
      <c r="N21" s="42" t="str">
        <f t="shared" ref="N21:N32" si="1">IF(K21="","",K21-L21-M21)</f>
        <v/>
      </c>
      <c r="O21" s="155"/>
      <c r="P21" s="148"/>
    </row>
    <row r="22" spans="1:22" ht="16.5" customHeight="1" x14ac:dyDescent="0.25">
      <c r="A22" s="65"/>
      <c r="B22" s="150"/>
      <c r="C22" s="66"/>
      <c r="D22" s="66"/>
      <c r="E22" s="41"/>
      <c r="F22" s="42" t="str">
        <f t="shared" si="0"/>
        <v/>
      </c>
      <c r="G22" s="41"/>
      <c r="H22" s="43"/>
      <c r="I22" s="43"/>
      <c r="J22" s="43"/>
      <c r="K22" s="40" t="str">
        <f t="shared" ref="K22:K32" si="2">IF(F22="","",(F22+H22+I22+J22))</f>
        <v/>
      </c>
      <c r="L22" s="43"/>
      <c r="M22" s="43"/>
      <c r="N22" s="42" t="str">
        <f t="shared" si="1"/>
        <v/>
      </c>
      <c r="O22" s="155"/>
      <c r="P22" s="148"/>
      <c r="T22" s="2">
        <f>COUNTA(C21:C25)</f>
        <v>0</v>
      </c>
    </row>
    <row r="23" spans="1:22" ht="16.5" customHeight="1" x14ac:dyDescent="0.25">
      <c r="A23" s="65"/>
      <c r="B23" s="150"/>
      <c r="C23" s="66"/>
      <c r="D23" s="66"/>
      <c r="E23" s="41"/>
      <c r="F23" s="42" t="str">
        <f t="shared" si="0"/>
        <v/>
      </c>
      <c r="G23" s="41"/>
      <c r="H23" s="43"/>
      <c r="I23" s="43"/>
      <c r="J23" s="43"/>
      <c r="K23" s="40" t="str">
        <f t="shared" si="2"/>
        <v/>
      </c>
      <c r="L23" s="43"/>
      <c r="M23" s="43"/>
      <c r="N23" s="42" t="str">
        <f t="shared" si="1"/>
        <v/>
      </c>
      <c r="O23" s="155"/>
      <c r="P23" s="148"/>
    </row>
    <row r="24" spans="1:22" ht="16.5" customHeight="1" x14ac:dyDescent="0.25">
      <c r="A24" s="65"/>
      <c r="B24" s="150"/>
      <c r="C24" s="66"/>
      <c r="D24" s="66"/>
      <c r="E24" s="41"/>
      <c r="F24" s="42" t="str">
        <f t="shared" si="0"/>
        <v/>
      </c>
      <c r="G24" s="41"/>
      <c r="H24" s="43"/>
      <c r="I24" s="43"/>
      <c r="J24" s="43"/>
      <c r="K24" s="40" t="str">
        <f t="shared" si="2"/>
        <v/>
      </c>
      <c r="L24" s="43"/>
      <c r="M24" s="43"/>
      <c r="N24" s="42" t="str">
        <f t="shared" si="1"/>
        <v/>
      </c>
      <c r="O24" s="155"/>
      <c r="P24" s="148"/>
    </row>
    <row r="25" spans="1:22" ht="16.5" customHeight="1" x14ac:dyDescent="0.25">
      <c r="A25" s="65"/>
      <c r="B25" s="150"/>
      <c r="C25" s="66"/>
      <c r="D25" s="66"/>
      <c r="E25" s="41"/>
      <c r="F25" s="42" t="str">
        <f t="shared" si="0"/>
        <v/>
      </c>
      <c r="G25" s="41"/>
      <c r="H25" s="43"/>
      <c r="I25" s="43"/>
      <c r="J25" s="43"/>
      <c r="K25" s="40" t="str">
        <f t="shared" si="2"/>
        <v/>
      </c>
      <c r="L25" s="43"/>
      <c r="M25" s="43"/>
      <c r="N25" s="42" t="str">
        <f t="shared" si="1"/>
        <v/>
      </c>
      <c r="O25" s="155"/>
      <c r="P25" s="148"/>
    </row>
    <row r="26" spans="1:22" ht="16.5" customHeight="1" x14ac:dyDescent="0.25">
      <c r="A26" s="65"/>
      <c r="B26" s="150"/>
      <c r="C26" s="66"/>
      <c r="D26" s="66"/>
      <c r="E26" s="41"/>
      <c r="F26" s="42" t="str">
        <f t="shared" si="0"/>
        <v/>
      </c>
      <c r="G26" s="41"/>
      <c r="H26" s="43"/>
      <c r="I26" s="43"/>
      <c r="J26" s="43"/>
      <c r="K26" s="40" t="str">
        <f t="shared" si="2"/>
        <v/>
      </c>
      <c r="L26" s="43"/>
      <c r="M26" s="43"/>
      <c r="N26" s="42" t="str">
        <f t="shared" si="1"/>
        <v/>
      </c>
      <c r="O26" s="155"/>
      <c r="P26" s="148"/>
    </row>
    <row r="27" spans="1:22" ht="16.5" customHeight="1" x14ac:dyDescent="0.25">
      <c r="A27" s="65"/>
      <c r="B27" s="150"/>
      <c r="C27" s="66"/>
      <c r="D27" s="66"/>
      <c r="E27" s="41"/>
      <c r="F27" s="42" t="str">
        <f t="shared" si="0"/>
        <v/>
      </c>
      <c r="G27" s="41"/>
      <c r="H27" s="43"/>
      <c r="I27" s="43"/>
      <c r="J27" s="43"/>
      <c r="K27" s="40" t="str">
        <f t="shared" si="2"/>
        <v/>
      </c>
      <c r="L27" s="43"/>
      <c r="M27" s="43"/>
      <c r="N27" s="42" t="str">
        <f t="shared" si="1"/>
        <v/>
      </c>
      <c r="O27" s="155"/>
      <c r="P27" s="148"/>
    </row>
    <row r="28" spans="1:22" ht="16.5" customHeight="1" x14ac:dyDescent="0.25">
      <c r="A28" s="65"/>
      <c r="B28" s="150"/>
      <c r="C28" s="66"/>
      <c r="D28" s="66"/>
      <c r="E28" s="41"/>
      <c r="F28" s="42" t="str">
        <f t="shared" si="0"/>
        <v/>
      </c>
      <c r="G28" s="41"/>
      <c r="H28" s="43"/>
      <c r="I28" s="43"/>
      <c r="J28" s="43"/>
      <c r="K28" s="40" t="str">
        <f t="shared" si="2"/>
        <v/>
      </c>
      <c r="L28" s="43"/>
      <c r="M28" s="43"/>
      <c r="N28" s="42" t="str">
        <f t="shared" si="1"/>
        <v/>
      </c>
      <c r="O28" s="155"/>
      <c r="P28" s="148"/>
    </row>
    <row r="29" spans="1:22" ht="16.5" customHeight="1" x14ac:dyDescent="0.25">
      <c r="A29" s="65"/>
      <c r="B29" s="150"/>
      <c r="C29" s="66"/>
      <c r="D29" s="66"/>
      <c r="E29" s="41"/>
      <c r="F29" s="42" t="str">
        <f t="shared" si="0"/>
        <v/>
      </c>
      <c r="G29" s="41"/>
      <c r="H29" s="43"/>
      <c r="I29" s="43"/>
      <c r="J29" s="43"/>
      <c r="K29" s="40" t="str">
        <f t="shared" si="2"/>
        <v/>
      </c>
      <c r="L29" s="43"/>
      <c r="M29" s="43"/>
      <c r="N29" s="42" t="str">
        <f t="shared" si="1"/>
        <v/>
      </c>
      <c r="O29" s="155"/>
      <c r="P29" s="148"/>
    </row>
    <row r="30" spans="1:22" ht="16.5" customHeight="1" x14ac:dyDescent="0.25">
      <c r="A30" s="65"/>
      <c r="B30" s="150"/>
      <c r="C30" s="66"/>
      <c r="D30" s="66"/>
      <c r="E30" s="41"/>
      <c r="F30" s="42" t="str">
        <f t="shared" si="0"/>
        <v/>
      </c>
      <c r="G30" s="41"/>
      <c r="H30" s="43"/>
      <c r="I30" s="43"/>
      <c r="J30" s="43"/>
      <c r="K30" s="40" t="str">
        <f t="shared" si="2"/>
        <v/>
      </c>
      <c r="L30" s="43"/>
      <c r="M30" s="43"/>
      <c r="N30" s="42" t="str">
        <f t="shared" si="1"/>
        <v/>
      </c>
      <c r="O30" s="155"/>
      <c r="P30" s="148"/>
    </row>
    <row r="31" spans="1:22" s="1" customFormat="1" ht="16.5" customHeight="1" x14ac:dyDescent="0.25">
      <c r="A31" s="65"/>
      <c r="B31" s="150"/>
      <c r="C31" s="66"/>
      <c r="D31" s="66"/>
      <c r="E31" s="41"/>
      <c r="F31" s="42" t="str">
        <f t="shared" si="0"/>
        <v/>
      </c>
      <c r="G31" s="41"/>
      <c r="H31" s="43"/>
      <c r="I31" s="43"/>
      <c r="J31" s="43"/>
      <c r="K31" s="40" t="str">
        <f t="shared" si="2"/>
        <v/>
      </c>
      <c r="L31" s="43"/>
      <c r="M31" s="43"/>
      <c r="N31" s="42" t="str">
        <f t="shared" si="1"/>
        <v/>
      </c>
      <c r="O31" s="155"/>
      <c r="P31" s="148"/>
    </row>
    <row r="32" spans="1:22" ht="16.5" customHeight="1" x14ac:dyDescent="0.25">
      <c r="A32" s="65"/>
      <c r="B32" s="150"/>
      <c r="C32" s="66"/>
      <c r="D32" s="66"/>
      <c r="E32" s="41"/>
      <c r="F32" s="42" t="str">
        <f t="shared" si="0"/>
        <v/>
      </c>
      <c r="G32" s="41"/>
      <c r="H32" s="43"/>
      <c r="I32" s="43"/>
      <c r="J32" s="43"/>
      <c r="K32" s="40" t="str">
        <f t="shared" si="2"/>
        <v/>
      </c>
      <c r="L32" s="43"/>
      <c r="M32" s="43"/>
      <c r="N32" s="42" t="str">
        <f t="shared" si="1"/>
        <v/>
      </c>
      <c r="O32" s="156"/>
      <c r="P32" s="148"/>
    </row>
    <row r="33" spans="1:16" ht="16.5" customHeight="1" x14ac:dyDescent="0.25">
      <c r="A33" s="40" t="str">
        <f t="shared" ref="A33:E33" si="3">IF(SUM(A21:A32)=0,"",SUM(A21:A32))</f>
        <v/>
      </c>
      <c r="B33" s="40"/>
      <c r="C33" s="40" t="str">
        <f t="shared" si="3"/>
        <v/>
      </c>
      <c r="D33" s="40">
        <f>SUM(D21:D32)</f>
        <v>0</v>
      </c>
      <c r="E33" s="40" t="str">
        <f t="shared" si="3"/>
        <v/>
      </c>
      <c r="F33" s="40" t="str">
        <f>IF(SUM(F21:F32)=0,"",SUM(F21:F32))</f>
        <v/>
      </c>
      <c r="G33" s="40" t="str">
        <f>IF(SUM(G21:G32)=0,"",SUM(G21:G32))</f>
        <v/>
      </c>
      <c r="H33" s="40" t="str">
        <f t="shared" ref="H33:N33" si="4">IF(SUM(H21:H32)=0,"",SUM(H21:H32))</f>
        <v/>
      </c>
      <c r="I33" s="40" t="str">
        <f t="shared" si="4"/>
        <v/>
      </c>
      <c r="J33" s="40" t="str">
        <f t="shared" si="4"/>
        <v/>
      </c>
      <c r="K33" s="40" t="str">
        <f t="shared" si="4"/>
        <v/>
      </c>
      <c r="L33" s="40" t="str">
        <f t="shared" si="4"/>
        <v/>
      </c>
      <c r="M33" s="40" t="str">
        <f t="shared" si="4"/>
        <v/>
      </c>
      <c r="N33" s="42" t="str">
        <f t="shared" si="4"/>
        <v/>
      </c>
      <c r="O33" s="156" t="str">
        <f>IF(SUM(O21:O32)=0,"",SUM(O21:O32))</f>
        <v/>
      </c>
      <c r="P33" s="148"/>
    </row>
    <row r="34" spans="1:16" ht="16.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5"/>
      <c r="O34" s="9"/>
    </row>
    <row r="35" spans="1:16" ht="25.5" customHeight="1" x14ac:dyDescent="0.25">
      <c r="A35" s="227" t="s">
        <v>78</v>
      </c>
      <c r="B35" s="227"/>
      <c r="C35" s="227"/>
      <c r="D35" s="227"/>
      <c r="E35" s="228"/>
      <c r="F35" s="10" t="s">
        <v>24</v>
      </c>
      <c r="H35" s="10" t="s">
        <v>6</v>
      </c>
      <c r="I35" s="10" t="s">
        <v>9</v>
      </c>
      <c r="J35" s="10" t="s">
        <v>7</v>
      </c>
      <c r="K35" s="10" t="s">
        <v>8</v>
      </c>
      <c r="L35" s="23"/>
      <c r="M35" s="23"/>
      <c r="N35" s="23"/>
    </row>
    <row r="36" spans="1:16" ht="16.5" customHeight="1" x14ac:dyDescent="0.25">
      <c r="A36" s="227"/>
      <c r="B36" s="227"/>
      <c r="C36" s="227"/>
      <c r="D36" s="227"/>
      <c r="E36" s="228"/>
      <c r="F36" s="16" t="str">
        <f>F33</f>
        <v/>
      </c>
      <c r="H36" s="29"/>
      <c r="I36" s="29"/>
      <c r="J36" s="30"/>
      <c r="K36" s="31" t="str">
        <f>IF(OR(F36="",F36=0),"",ROUND(F36*(H36*I36+J36)/1000,2))</f>
        <v/>
      </c>
      <c r="L36" s="38"/>
      <c r="M36" s="249" t="s">
        <v>8</v>
      </c>
      <c r="N36" s="250"/>
      <c r="O36" s="155"/>
    </row>
    <row r="37" spans="1:16" ht="5.25" customHeight="1" x14ac:dyDescent="0.25">
      <c r="A37" s="3"/>
      <c r="B37" s="3"/>
      <c r="C37" s="3"/>
      <c r="D37" s="3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 ht="15" customHeight="1" x14ac:dyDescent="0.25">
      <c r="A38" s="13"/>
      <c r="B38" s="3"/>
      <c r="C38" s="3"/>
      <c r="D38" s="3"/>
      <c r="E38" s="20"/>
      <c r="F38" s="20"/>
      <c r="G38" s="20"/>
      <c r="H38" s="21"/>
      <c r="I38" s="21"/>
      <c r="J38" s="27" t="s">
        <v>18</v>
      </c>
      <c r="K38" s="31" t="str">
        <f>IF(K33&lt;&gt;"",IF(K36&lt;&gt;0,K33+K36,""),"")</f>
        <v/>
      </c>
      <c r="L38" s="38"/>
      <c r="M38" s="18"/>
      <c r="N38" s="45"/>
    </row>
    <row r="39" spans="1:16" ht="7.5" customHeight="1" x14ac:dyDescent="0.25">
      <c r="A39" s="13"/>
      <c r="B39" s="3"/>
      <c r="C39" s="3"/>
      <c r="D39" s="3"/>
      <c r="E39" s="20"/>
      <c r="F39" s="20"/>
      <c r="G39" s="20"/>
      <c r="H39" s="21"/>
      <c r="I39" s="21"/>
      <c r="J39" s="22"/>
      <c r="K39" s="17"/>
      <c r="L39" s="17"/>
      <c r="M39" s="18"/>
      <c r="N39" s="19"/>
    </row>
    <row r="40" spans="1:16" ht="25.5" customHeight="1" x14ac:dyDescent="0.25">
      <c r="A40" s="229" t="s">
        <v>25</v>
      </c>
      <c r="B40" s="229"/>
      <c r="C40" s="229"/>
      <c r="D40" s="229"/>
      <c r="E40" s="230"/>
      <c r="F40" s="26" t="s">
        <v>17</v>
      </c>
      <c r="G40" s="23"/>
      <c r="H40" s="23"/>
      <c r="J40" s="10" t="s">
        <v>15</v>
      </c>
      <c r="K40" s="10" t="s">
        <v>16</v>
      </c>
      <c r="L40" s="23"/>
      <c r="M40" s="23"/>
      <c r="N40" s="23"/>
    </row>
    <row r="41" spans="1:16" x14ac:dyDescent="0.25">
      <c r="A41" s="229"/>
      <c r="B41" s="229"/>
      <c r="C41" s="229"/>
      <c r="D41" s="229"/>
      <c r="E41" s="230"/>
      <c r="F41" s="16" t="str">
        <f>F33</f>
        <v/>
      </c>
      <c r="G41" s="24"/>
      <c r="H41" s="25"/>
      <c r="J41" s="30"/>
      <c r="K41" s="31" t="str">
        <f>IF(F41&lt;&gt;"",ROUND(F41*J41,2),"")</f>
        <v/>
      </c>
      <c r="L41" s="38"/>
      <c r="M41" s="249" t="s">
        <v>16</v>
      </c>
      <c r="N41" s="250"/>
      <c r="O41" s="155"/>
    </row>
    <row r="42" spans="1:16" ht="5.25" customHeight="1" x14ac:dyDescent="0.25">
      <c r="A42" s="3"/>
      <c r="B42" s="3"/>
      <c r="C42" s="3"/>
      <c r="D42" s="3"/>
      <c r="E42"/>
      <c r="F42"/>
      <c r="G42"/>
      <c r="H42"/>
      <c r="L42" s="46"/>
      <c r="M42" s="46"/>
      <c r="N42" s="46"/>
    </row>
    <row r="43" spans="1:16" x14ac:dyDescent="0.25">
      <c r="B43" s="3"/>
      <c r="C43" s="3"/>
      <c r="D43" s="3"/>
      <c r="E43"/>
      <c r="F43"/>
      <c r="G43"/>
      <c r="H43"/>
      <c r="J43" s="136" t="s">
        <v>108</v>
      </c>
      <c r="K43" s="31" t="str">
        <f>IF(K33&lt;&gt;"",IF(K41&lt;&gt;0,K33+K41,""),"")</f>
        <v/>
      </c>
      <c r="L43" s="38"/>
      <c r="M43" s="46"/>
      <c r="N43" s="38"/>
      <c r="O43" s="128"/>
    </row>
    <row r="44" spans="1:16" ht="8.25" customHeight="1" x14ac:dyDescent="0.25">
      <c r="B44" s="3"/>
      <c r="C44" s="3"/>
      <c r="D44" s="3"/>
      <c r="E44"/>
      <c r="F44"/>
      <c r="G44"/>
      <c r="H44"/>
      <c r="J44" s="28"/>
      <c r="K44" s="38"/>
      <c r="L44" s="38"/>
      <c r="M44" s="46"/>
      <c r="N44" s="38"/>
    </row>
    <row r="45" spans="1:16" s="47" customFormat="1" ht="21.75" customHeight="1" x14ac:dyDescent="0.3">
      <c r="A45" s="244" t="s">
        <v>93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3" t="str">
        <f>(IF(ISNUMBER(N33),N33+K36+K41,"0,00"))</f>
        <v>0,00</v>
      </c>
      <c r="O45" s="243"/>
    </row>
    <row r="46" spans="1:16" ht="19.5" customHeight="1" x14ac:dyDescent="0.25">
      <c r="A46" s="245" t="s">
        <v>97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7"/>
      <c r="N46" s="243" t="str">
        <f>(IF(ISNUMBER(O33),O33+O36+O41,"0,00"))</f>
        <v>0,00</v>
      </c>
      <c r="O46" s="243"/>
    </row>
    <row r="47" spans="1:16" ht="15.75" customHeight="1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</row>
    <row r="48" spans="1:16" x14ac:dyDescent="0.25">
      <c r="A48" s="137" t="s">
        <v>109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4" x14ac:dyDescent="0.25">
      <c r="A49" s="115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240"/>
      <c r="M49" s="240"/>
      <c r="N49" s="1"/>
    </row>
    <row r="50" spans="1:14" x14ac:dyDescent="0.25">
      <c r="A50" s="3"/>
    </row>
    <row r="51" spans="1:14" x14ac:dyDescent="0.25">
      <c r="A51" s="3"/>
    </row>
    <row r="52" spans="1:14" x14ac:dyDescent="0.25">
      <c r="A52" s="3"/>
    </row>
    <row r="54" spans="1:14" x14ac:dyDescent="0.25">
      <c r="A54" s="3"/>
    </row>
    <row r="55" spans="1:14" x14ac:dyDescent="0.25">
      <c r="A55" s="3"/>
    </row>
    <row r="56" spans="1:14" x14ac:dyDescent="0.25">
      <c r="A56" s="3"/>
    </row>
  </sheetData>
  <sheetProtection algorithmName="SHA-512" hashValue="Oj9HeD2k1lx/P18tswENUZ0Py62A+BV3iDhKR7Z2qRRRQvZ0R4sAAe9fHi3J5MCmEHUQVJfPwauLuqjb1Hlyfg==" saltValue="gd0oFJMLx4YRlfir3REtRw==" spinCount="100000" sheet="1" objects="1" scenarios="1"/>
  <mergeCells count="34">
    <mergeCell ref="A46:M46"/>
    <mergeCell ref="N46:O46"/>
    <mergeCell ref="L49:M49"/>
    <mergeCell ref="O19:P19"/>
    <mergeCell ref="A35:E36"/>
    <mergeCell ref="M36:N36"/>
    <mergeCell ref="A40:E41"/>
    <mergeCell ref="M41:N41"/>
    <mergeCell ref="A45:M45"/>
    <mergeCell ref="N45:O45"/>
    <mergeCell ref="G19:G20"/>
    <mergeCell ref="H19:J19"/>
    <mergeCell ref="K19:K20"/>
    <mergeCell ref="L19:L20"/>
    <mergeCell ref="M19:M20"/>
    <mergeCell ref="N19:N20"/>
    <mergeCell ref="F19:F20"/>
    <mergeCell ref="O11:P14"/>
    <mergeCell ref="A12:C13"/>
    <mergeCell ref="F13:H13"/>
    <mergeCell ref="J13:M13"/>
    <mergeCell ref="A15:I15"/>
    <mergeCell ref="A16:I16"/>
    <mergeCell ref="E11:N11"/>
    <mergeCell ref="A19:A20"/>
    <mergeCell ref="B19:B20"/>
    <mergeCell ref="C19:C20"/>
    <mergeCell ref="D19:D20"/>
    <mergeCell ref="E19:E20"/>
    <mergeCell ref="E5:H5"/>
    <mergeCell ref="I5:J5"/>
    <mergeCell ref="K5:N5"/>
    <mergeCell ref="E9:F9"/>
    <mergeCell ref="J9:K9"/>
  </mergeCells>
  <conditionalFormatting sqref="N13">
    <cfRule type="cellIs" dxfId="3" priority="2" operator="lessThan">
      <formula>0.8</formula>
    </cfRule>
  </conditionalFormatting>
  <conditionalFormatting sqref="O11:P14">
    <cfRule type="containsText" dxfId="2" priority="1" operator="containsText" text="Die gewährte monatliche Ausbildungsvergütung liegt unter 80 Prozent der vergleichbaren Ausbildungsvergütung nach dem TVAöD-Pflege. Eine Erstattung durch das Land ist ausgeschlossen. ">
      <formula>NOT(ISERROR(SEARCH("Die gewährte monatliche Ausbildungsvergütung liegt unter 80 Prozent der vergleichbaren Ausbildungsvergütung nach dem TVAöD-Pflege. Eine Erstattung durch das Land ist ausgeschlossen. ",O11)))</formula>
    </cfRule>
  </conditionalFormatting>
  <dataValidations count="2">
    <dataValidation type="list" allowBlank="1" showInputMessage="1" showErrorMessage="1" sqref="K7">
      <formula1>$W$5:$W$6</formula1>
    </dataValidation>
    <dataValidation type="list" allowBlank="1" showInputMessage="1" showErrorMessage="1" sqref="F7">
      <formula1>$W$8:$W$9</formula1>
    </dataValidation>
  </dataValidations>
  <pageMargins left="0.7" right="0.7" top="0.78740157499999996" bottom="0.78740157499999996" header="0.3" footer="0.3"/>
  <pageSetup paperSize="9" scale="60" orientation="landscape" r:id="rId1"/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showGridLines="0" topLeftCell="A4" workbookViewId="0">
      <selection activeCell="D14" sqref="D14"/>
    </sheetView>
  </sheetViews>
  <sheetFormatPr baseColWidth="10" defaultColWidth="11.42578125" defaultRowHeight="15" x14ac:dyDescent="0.25"/>
  <cols>
    <col min="1" max="1" width="9.28515625" style="2" customWidth="1"/>
    <col min="2" max="2" width="7.85546875" style="2" customWidth="1"/>
    <col min="3" max="3" width="10.42578125" style="2" customWidth="1"/>
    <col min="4" max="4" width="12.140625" style="2" customWidth="1"/>
    <col min="5" max="5" width="6.85546875" style="2" customWidth="1"/>
    <col min="6" max="6" width="10.5703125" style="2" customWidth="1"/>
    <col min="7" max="8" width="11.7109375" style="2" customWidth="1"/>
    <col min="9" max="9" width="10.5703125" style="2" customWidth="1"/>
    <col min="10" max="10" width="10.42578125" style="2" customWidth="1"/>
    <col min="11" max="11" width="10.85546875" style="2" customWidth="1"/>
    <col min="12" max="13" width="11.7109375" style="2" customWidth="1"/>
    <col min="14" max="14" width="11" style="2" customWidth="1"/>
    <col min="15" max="15" width="13.5703125" style="2" customWidth="1"/>
    <col min="16" max="16" width="21" style="2" customWidth="1"/>
    <col min="17" max="17" width="0" style="2" hidden="1" customWidth="1"/>
    <col min="18" max="23" width="11.42578125" style="2" hidden="1" customWidth="1"/>
    <col min="24" max="16384" width="11.42578125" style="2"/>
  </cols>
  <sheetData>
    <row r="1" spans="1:23" ht="15.75" x14ac:dyDescent="0.25">
      <c r="A1" s="116" t="s">
        <v>100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23" ht="18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3" ht="15.75" customHeight="1" x14ac:dyDescent="0.25">
      <c r="A3" s="6" t="s">
        <v>26</v>
      </c>
      <c r="B3" s="13"/>
      <c r="C3" s="13"/>
      <c r="D3" s="13"/>
      <c r="E3" s="170">
        <f>'Abrechnung Zusammenfassung'!F7</f>
        <v>0</v>
      </c>
      <c r="F3" s="168"/>
      <c r="G3" s="168"/>
      <c r="H3" s="168"/>
      <c r="I3" s="168"/>
      <c r="J3" s="168"/>
      <c r="K3" s="168"/>
      <c r="L3" s="168"/>
      <c r="M3" s="168"/>
      <c r="N3" s="169"/>
    </row>
    <row r="4" spans="1:23" s="36" customFormat="1" ht="8.25" customHeight="1" x14ac:dyDescent="0.25">
      <c r="A4" s="32"/>
      <c r="B4" s="33"/>
      <c r="C4" s="33"/>
      <c r="D4" s="33"/>
      <c r="E4" s="34"/>
      <c r="F4" s="34"/>
      <c r="G4" s="34"/>
      <c r="H4" s="34"/>
      <c r="I4" s="34"/>
      <c r="J4" s="34"/>
      <c r="K4" s="35"/>
      <c r="L4" s="35"/>
      <c r="M4" s="35"/>
      <c r="N4" s="35"/>
    </row>
    <row r="5" spans="1:23" ht="15.75" customHeight="1" x14ac:dyDescent="0.25">
      <c r="A5" s="6" t="s">
        <v>54</v>
      </c>
      <c r="B5" s="13"/>
      <c r="C5" s="13"/>
      <c r="D5" s="13"/>
      <c r="E5" s="231"/>
      <c r="F5" s="231"/>
      <c r="G5" s="231"/>
      <c r="H5" s="231"/>
      <c r="I5" s="232" t="s">
        <v>53</v>
      </c>
      <c r="J5" s="233"/>
      <c r="K5" s="226"/>
      <c r="L5" s="226"/>
      <c r="M5" s="226"/>
      <c r="N5" s="226"/>
      <c r="W5" s="2" t="s">
        <v>3</v>
      </c>
    </row>
    <row r="6" spans="1:23" ht="7.5" customHeight="1" x14ac:dyDescent="0.25">
      <c r="A6" s="7"/>
      <c r="B6" s="8"/>
      <c r="C6" s="13"/>
      <c r="D6" s="13"/>
      <c r="E6" s="14"/>
      <c r="F6" s="14"/>
      <c r="G6" s="14"/>
      <c r="H6" s="14"/>
      <c r="I6" s="12"/>
      <c r="J6" s="12"/>
      <c r="K6" s="12"/>
      <c r="L6" s="12"/>
      <c r="M6" s="12"/>
      <c r="N6" s="12"/>
      <c r="W6" s="2" t="s">
        <v>4</v>
      </c>
    </row>
    <row r="7" spans="1:23" ht="15.75" customHeight="1" x14ac:dyDescent="0.25">
      <c r="A7" s="7" t="s">
        <v>20</v>
      </c>
      <c r="B7" s="8"/>
      <c r="E7" s="117" t="s">
        <v>116</v>
      </c>
      <c r="F7" s="67"/>
      <c r="G7" s="2" t="s">
        <v>115</v>
      </c>
      <c r="H7" s="68"/>
      <c r="J7" s="145" t="s">
        <v>117</v>
      </c>
      <c r="K7" s="67"/>
      <c r="L7" s="2" t="s">
        <v>115</v>
      </c>
      <c r="M7" s="68"/>
    </row>
    <row r="8" spans="1:23" ht="7.5" customHeight="1" x14ac:dyDescent="0.25">
      <c r="A8" s="7"/>
      <c r="B8" s="8"/>
      <c r="E8" s="4"/>
      <c r="F8" s="39"/>
      <c r="G8" s="39"/>
      <c r="H8" s="4"/>
      <c r="I8" s="4"/>
      <c r="J8" s="12"/>
      <c r="K8" s="12"/>
      <c r="L8" s="12"/>
      <c r="M8" s="12"/>
      <c r="N8" s="12"/>
      <c r="W8" s="2" t="s">
        <v>4</v>
      </c>
    </row>
    <row r="9" spans="1:23" ht="16.5" customHeight="1" x14ac:dyDescent="0.25">
      <c r="A9" s="7" t="s">
        <v>21</v>
      </c>
      <c r="B9" s="8"/>
      <c r="C9" s="91" t="s">
        <v>68</v>
      </c>
      <c r="E9" s="238" t="s">
        <v>22</v>
      </c>
      <c r="F9" s="239"/>
      <c r="G9" s="67"/>
      <c r="J9" s="236" t="s">
        <v>19</v>
      </c>
      <c r="K9" s="237"/>
      <c r="L9" s="67"/>
      <c r="M9" s="37"/>
      <c r="N9" s="12"/>
      <c r="O9" s="133"/>
      <c r="P9" s="133"/>
      <c r="W9" s="2" t="s">
        <v>5</v>
      </c>
    </row>
    <row r="10" spans="1:23" ht="7.5" customHeight="1" x14ac:dyDescent="0.25">
      <c r="A10" s="7"/>
      <c r="B10" s="8"/>
      <c r="C10" s="13"/>
      <c r="D10" s="13"/>
      <c r="E10" s="4"/>
      <c r="F10" s="4"/>
      <c r="G10" s="4"/>
      <c r="H10" s="12"/>
      <c r="I10" s="12"/>
      <c r="J10" s="12"/>
      <c r="K10" s="12"/>
      <c r="L10" s="12"/>
      <c r="M10" s="12"/>
      <c r="N10" s="12"/>
      <c r="O10" s="133"/>
      <c r="P10" s="133"/>
    </row>
    <row r="11" spans="1:23" ht="15.75" customHeight="1" x14ac:dyDescent="0.25">
      <c r="A11" s="7" t="s">
        <v>73</v>
      </c>
      <c r="B11" s="13"/>
      <c r="C11" s="13"/>
      <c r="D11" s="13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07" t="str">
        <f>IF(N13&lt;80%,V16,IF(AND(N13&gt;80%,N13&lt;89.995%),V17,""))</f>
        <v/>
      </c>
      <c r="P11" s="207"/>
    </row>
    <row r="12" spans="1:23" ht="20.25" customHeight="1" x14ac:dyDescent="0.25">
      <c r="A12" s="234" t="s">
        <v>72</v>
      </c>
      <c r="B12" s="234"/>
      <c r="C12" s="234"/>
      <c r="D12" s="13"/>
      <c r="E12" s="95"/>
      <c r="F12" s="95"/>
      <c r="G12" s="95"/>
      <c r="H12" s="96"/>
      <c r="I12" s="96"/>
      <c r="J12" s="96"/>
      <c r="K12" s="97"/>
      <c r="L12" s="97"/>
      <c r="M12" s="97"/>
      <c r="N12" s="12"/>
      <c r="O12" s="207"/>
      <c r="P12" s="207"/>
      <c r="V12" s="129"/>
    </row>
    <row r="13" spans="1:23" ht="29.25" customHeight="1" x14ac:dyDescent="0.25">
      <c r="A13" s="235"/>
      <c r="B13" s="235"/>
      <c r="C13" s="235"/>
      <c r="D13" s="101"/>
      <c r="E13" s="99"/>
      <c r="F13" s="218" t="s">
        <v>71</v>
      </c>
      <c r="G13" s="218"/>
      <c r="H13" s="218"/>
      <c r="I13" s="100" t="str">
        <f>IF((D13=""),"",(IF($L$9="",1490.69,1552.07)))</f>
        <v/>
      </c>
      <c r="J13" s="219" t="s">
        <v>75</v>
      </c>
      <c r="K13" s="219"/>
      <c r="L13" s="219"/>
      <c r="M13" s="220"/>
      <c r="N13" s="102" t="str">
        <f>IF(ISNUMBER(D13),D13/I13,"0,00%")</f>
        <v>0,00%</v>
      </c>
      <c r="O13" s="207"/>
      <c r="P13" s="207"/>
    </row>
    <row r="14" spans="1:23" ht="10.5" customHeight="1" x14ac:dyDescent="0.25">
      <c r="A14" s="171"/>
      <c r="B14" s="171"/>
      <c r="C14" s="171"/>
      <c r="D14" s="251"/>
      <c r="E14" s="99"/>
      <c r="F14" s="172"/>
      <c r="G14" s="172"/>
      <c r="H14" s="172"/>
      <c r="I14" s="106"/>
      <c r="J14" s="173"/>
      <c r="K14" s="173"/>
      <c r="L14" s="173"/>
      <c r="M14" s="173"/>
      <c r="N14" s="108"/>
      <c r="O14" s="207"/>
      <c r="P14" s="207"/>
    </row>
    <row r="15" spans="1:23" ht="21.75" customHeight="1" x14ac:dyDescent="0.25">
      <c r="A15" s="221" t="s">
        <v>106</v>
      </c>
      <c r="B15" s="221"/>
      <c r="C15" s="221"/>
      <c r="D15" s="221"/>
      <c r="E15" s="221"/>
      <c r="F15" s="221"/>
      <c r="G15" s="221"/>
      <c r="H15" s="221"/>
      <c r="I15" s="222"/>
      <c r="J15" s="111" t="s">
        <v>76</v>
      </c>
      <c r="K15" s="146"/>
      <c r="L15" s="113" t="s">
        <v>77</v>
      </c>
      <c r="M15" s="146"/>
      <c r="O15" s="140"/>
      <c r="P15" s="140"/>
    </row>
    <row r="16" spans="1:23" ht="24.75" customHeight="1" x14ac:dyDescent="0.25">
      <c r="A16" s="223" t="s">
        <v>122</v>
      </c>
      <c r="B16" s="224"/>
      <c r="C16" s="224"/>
      <c r="D16" s="224"/>
      <c r="E16" s="224"/>
      <c r="F16" s="224"/>
      <c r="G16" s="224"/>
      <c r="H16" s="224"/>
      <c r="I16" s="225"/>
      <c r="J16" s="111" t="s">
        <v>76</v>
      </c>
      <c r="K16" s="146"/>
      <c r="L16" s="113" t="s">
        <v>77</v>
      </c>
      <c r="M16" s="146"/>
      <c r="O16" s="126" t="s">
        <v>79</v>
      </c>
      <c r="P16" s="146"/>
      <c r="V16" s="139" t="s">
        <v>104</v>
      </c>
    </row>
    <row r="17" spans="1:22" ht="13.5" customHeight="1" x14ac:dyDescent="0.25">
      <c r="A17" s="123"/>
      <c r="B17" s="110"/>
      <c r="C17" s="110"/>
      <c r="D17" s="110"/>
      <c r="E17" s="110"/>
      <c r="F17" s="110"/>
      <c r="G17" s="110"/>
      <c r="H17" s="110"/>
      <c r="I17" s="110"/>
      <c r="J17" s="124"/>
      <c r="K17" s="173"/>
      <c r="L17" s="108"/>
      <c r="V17" s="134" t="s">
        <v>120</v>
      </c>
    </row>
    <row r="18" spans="1:22" ht="9" customHeight="1" x14ac:dyDescent="0.25">
      <c r="C18" s="115"/>
      <c r="D18" s="121"/>
      <c r="E18" s="122"/>
      <c r="F18" s="122"/>
      <c r="G18" s="122"/>
      <c r="H18" s="121"/>
      <c r="I18" s="121"/>
      <c r="J18" s="121"/>
      <c r="K18" s="122"/>
      <c r="L18" s="173"/>
      <c r="M18" s="173"/>
      <c r="N18" s="108"/>
    </row>
    <row r="19" spans="1:22" ht="27" customHeight="1" x14ac:dyDescent="0.25">
      <c r="A19" s="208" t="s">
        <v>0</v>
      </c>
      <c r="B19" s="208" t="s">
        <v>2</v>
      </c>
      <c r="C19" s="208" t="s">
        <v>81</v>
      </c>
      <c r="D19" s="208" t="s">
        <v>82</v>
      </c>
      <c r="E19" s="209" t="s">
        <v>83</v>
      </c>
      <c r="F19" s="212" t="s">
        <v>102</v>
      </c>
      <c r="G19" s="209" t="s">
        <v>84</v>
      </c>
      <c r="H19" s="215" t="s">
        <v>1</v>
      </c>
      <c r="I19" s="216"/>
      <c r="J19" s="217"/>
      <c r="K19" s="241" t="s">
        <v>23</v>
      </c>
      <c r="L19" s="209" t="s">
        <v>88</v>
      </c>
      <c r="M19" s="209" t="s">
        <v>89</v>
      </c>
      <c r="N19" s="212" t="s">
        <v>90</v>
      </c>
      <c r="O19" s="248" t="s">
        <v>114</v>
      </c>
      <c r="P19" s="248"/>
    </row>
    <row r="20" spans="1:22" ht="60" customHeight="1" x14ac:dyDescent="0.25">
      <c r="A20" s="208" t="s">
        <v>0</v>
      </c>
      <c r="B20" s="208"/>
      <c r="C20" s="208"/>
      <c r="D20" s="208"/>
      <c r="E20" s="210"/>
      <c r="F20" s="213"/>
      <c r="G20" s="210"/>
      <c r="H20" s="44" t="s">
        <v>85</v>
      </c>
      <c r="I20" s="5" t="s">
        <v>86</v>
      </c>
      <c r="J20" s="11" t="s">
        <v>87</v>
      </c>
      <c r="K20" s="242"/>
      <c r="L20" s="211"/>
      <c r="M20" s="211"/>
      <c r="N20" s="214"/>
      <c r="O20" s="104" t="s">
        <v>91</v>
      </c>
      <c r="P20" s="135" t="s">
        <v>107</v>
      </c>
    </row>
    <row r="21" spans="1:22" ht="16.5" customHeight="1" x14ac:dyDescent="0.25">
      <c r="A21" s="65"/>
      <c r="B21" s="150"/>
      <c r="C21" s="66"/>
      <c r="D21" s="66"/>
      <c r="E21" s="41"/>
      <c r="F21" s="42" t="str">
        <f t="shared" ref="F21:F32" si="0">IF(C21="","",C21+D21+E21)</f>
        <v/>
      </c>
      <c r="G21" s="41"/>
      <c r="H21" s="43"/>
      <c r="I21" s="43"/>
      <c r="J21" s="43"/>
      <c r="K21" s="40" t="str">
        <f>IF(F21="","",(F21+H21+I21+J21))</f>
        <v/>
      </c>
      <c r="L21" s="43"/>
      <c r="M21" s="43"/>
      <c r="N21" s="42" t="str">
        <f t="shared" ref="N21:N32" si="1">IF(K21="","",K21-L21-M21)</f>
        <v/>
      </c>
      <c r="O21" s="155"/>
      <c r="P21" s="148"/>
    </row>
    <row r="22" spans="1:22" ht="16.5" customHeight="1" x14ac:dyDescent="0.25">
      <c r="A22" s="65"/>
      <c r="B22" s="150"/>
      <c r="C22" s="66"/>
      <c r="D22" s="66"/>
      <c r="E22" s="41"/>
      <c r="F22" s="42" t="str">
        <f t="shared" si="0"/>
        <v/>
      </c>
      <c r="G22" s="41"/>
      <c r="H22" s="43"/>
      <c r="I22" s="43"/>
      <c r="J22" s="43"/>
      <c r="K22" s="40" t="str">
        <f t="shared" ref="K22:K32" si="2">IF(F22="","",(F22+H22+I22+J22))</f>
        <v/>
      </c>
      <c r="L22" s="43"/>
      <c r="M22" s="43"/>
      <c r="N22" s="42" t="str">
        <f t="shared" si="1"/>
        <v/>
      </c>
      <c r="O22" s="155"/>
      <c r="P22" s="148"/>
      <c r="T22" s="2">
        <f>COUNTA(C21:C25)</f>
        <v>0</v>
      </c>
    </row>
    <row r="23" spans="1:22" ht="16.5" customHeight="1" x14ac:dyDescent="0.25">
      <c r="A23" s="65"/>
      <c r="B23" s="150"/>
      <c r="C23" s="66"/>
      <c r="D23" s="66"/>
      <c r="E23" s="41"/>
      <c r="F23" s="42" t="str">
        <f t="shared" si="0"/>
        <v/>
      </c>
      <c r="G23" s="41"/>
      <c r="H23" s="43"/>
      <c r="I23" s="43"/>
      <c r="J23" s="43"/>
      <c r="K23" s="40" t="str">
        <f t="shared" si="2"/>
        <v/>
      </c>
      <c r="L23" s="43"/>
      <c r="M23" s="43"/>
      <c r="N23" s="42" t="str">
        <f t="shared" si="1"/>
        <v/>
      </c>
      <c r="O23" s="155"/>
      <c r="P23" s="148"/>
    </row>
    <row r="24" spans="1:22" ht="16.5" customHeight="1" x14ac:dyDescent="0.25">
      <c r="A24" s="65"/>
      <c r="B24" s="150"/>
      <c r="C24" s="66"/>
      <c r="D24" s="66"/>
      <c r="E24" s="41"/>
      <c r="F24" s="42" t="str">
        <f t="shared" si="0"/>
        <v/>
      </c>
      <c r="G24" s="41"/>
      <c r="H24" s="43"/>
      <c r="I24" s="43"/>
      <c r="J24" s="43"/>
      <c r="K24" s="40" t="str">
        <f t="shared" si="2"/>
        <v/>
      </c>
      <c r="L24" s="43"/>
      <c r="M24" s="43"/>
      <c r="N24" s="42" t="str">
        <f t="shared" si="1"/>
        <v/>
      </c>
      <c r="O24" s="155"/>
      <c r="P24" s="148"/>
    </row>
    <row r="25" spans="1:22" ht="16.5" customHeight="1" x14ac:dyDescent="0.25">
      <c r="A25" s="65"/>
      <c r="B25" s="150"/>
      <c r="C25" s="66"/>
      <c r="D25" s="66"/>
      <c r="E25" s="41"/>
      <c r="F25" s="42" t="str">
        <f t="shared" si="0"/>
        <v/>
      </c>
      <c r="G25" s="41"/>
      <c r="H25" s="43"/>
      <c r="I25" s="43"/>
      <c r="J25" s="43"/>
      <c r="K25" s="40" t="str">
        <f t="shared" si="2"/>
        <v/>
      </c>
      <c r="L25" s="43"/>
      <c r="M25" s="43"/>
      <c r="N25" s="42" t="str">
        <f t="shared" si="1"/>
        <v/>
      </c>
      <c r="O25" s="155"/>
      <c r="P25" s="148"/>
    </row>
    <row r="26" spans="1:22" ht="16.5" customHeight="1" x14ac:dyDescent="0.25">
      <c r="A26" s="65"/>
      <c r="B26" s="150"/>
      <c r="C26" s="66"/>
      <c r="D26" s="66"/>
      <c r="E26" s="41"/>
      <c r="F26" s="42" t="str">
        <f t="shared" si="0"/>
        <v/>
      </c>
      <c r="G26" s="41"/>
      <c r="H26" s="43"/>
      <c r="I26" s="43"/>
      <c r="J26" s="43"/>
      <c r="K26" s="40" t="str">
        <f t="shared" si="2"/>
        <v/>
      </c>
      <c r="L26" s="43"/>
      <c r="M26" s="43"/>
      <c r="N26" s="42" t="str">
        <f t="shared" si="1"/>
        <v/>
      </c>
      <c r="O26" s="155"/>
      <c r="P26" s="148"/>
    </row>
    <row r="27" spans="1:22" ht="16.5" customHeight="1" x14ac:dyDescent="0.25">
      <c r="A27" s="65"/>
      <c r="B27" s="150"/>
      <c r="C27" s="66"/>
      <c r="D27" s="66"/>
      <c r="E27" s="41"/>
      <c r="F27" s="42" t="str">
        <f t="shared" si="0"/>
        <v/>
      </c>
      <c r="G27" s="41"/>
      <c r="H27" s="43"/>
      <c r="I27" s="43"/>
      <c r="J27" s="43"/>
      <c r="K27" s="40" t="str">
        <f t="shared" si="2"/>
        <v/>
      </c>
      <c r="L27" s="43"/>
      <c r="M27" s="43"/>
      <c r="N27" s="42" t="str">
        <f t="shared" si="1"/>
        <v/>
      </c>
      <c r="O27" s="155"/>
      <c r="P27" s="148"/>
    </row>
    <row r="28" spans="1:22" ht="16.5" customHeight="1" x14ac:dyDescent="0.25">
      <c r="A28" s="65"/>
      <c r="B28" s="150"/>
      <c r="C28" s="66"/>
      <c r="D28" s="66"/>
      <c r="E28" s="41"/>
      <c r="F28" s="42" t="str">
        <f t="shared" si="0"/>
        <v/>
      </c>
      <c r="G28" s="41"/>
      <c r="H28" s="43"/>
      <c r="I28" s="43"/>
      <c r="J28" s="43"/>
      <c r="K28" s="40" t="str">
        <f t="shared" si="2"/>
        <v/>
      </c>
      <c r="L28" s="43"/>
      <c r="M28" s="43"/>
      <c r="N28" s="42" t="str">
        <f t="shared" si="1"/>
        <v/>
      </c>
      <c r="O28" s="155"/>
      <c r="P28" s="148"/>
    </row>
    <row r="29" spans="1:22" ht="16.5" customHeight="1" x14ac:dyDescent="0.25">
      <c r="A29" s="65"/>
      <c r="B29" s="150"/>
      <c r="C29" s="66"/>
      <c r="D29" s="66"/>
      <c r="E29" s="41"/>
      <c r="F29" s="42" t="str">
        <f t="shared" si="0"/>
        <v/>
      </c>
      <c r="G29" s="41"/>
      <c r="H29" s="43"/>
      <c r="I29" s="43"/>
      <c r="J29" s="43"/>
      <c r="K29" s="40" t="str">
        <f t="shared" si="2"/>
        <v/>
      </c>
      <c r="L29" s="43"/>
      <c r="M29" s="43"/>
      <c r="N29" s="42" t="str">
        <f t="shared" si="1"/>
        <v/>
      </c>
      <c r="O29" s="155"/>
      <c r="P29" s="148"/>
    </row>
    <row r="30" spans="1:22" ht="16.5" customHeight="1" x14ac:dyDescent="0.25">
      <c r="A30" s="65"/>
      <c r="B30" s="150"/>
      <c r="C30" s="66"/>
      <c r="D30" s="66"/>
      <c r="E30" s="41"/>
      <c r="F30" s="42" t="str">
        <f t="shared" si="0"/>
        <v/>
      </c>
      <c r="G30" s="41"/>
      <c r="H30" s="43"/>
      <c r="I30" s="43"/>
      <c r="J30" s="43"/>
      <c r="K30" s="40" t="str">
        <f t="shared" si="2"/>
        <v/>
      </c>
      <c r="L30" s="43"/>
      <c r="M30" s="43"/>
      <c r="N30" s="42" t="str">
        <f t="shared" si="1"/>
        <v/>
      </c>
      <c r="O30" s="155"/>
      <c r="P30" s="148"/>
    </row>
    <row r="31" spans="1:22" s="1" customFormat="1" ht="16.5" customHeight="1" x14ac:dyDescent="0.25">
      <c r="A31" s="65"/>
      <c r="B31" s="150"/>
      <c r="C31" s="66"/>
      <c r="D31" s="66"/>
      <c r="E31" s="41"/>
      <c r="F31" s="42" t="str">
        <f t="shared" si="0"/>
        <v/>
      </c>
      <c r="G31" s="41"/>
      <c r="H31" s="43"/>
      <c r="I31" s="43"/>
      <c r="J31" s="43"/>
      <c r="K31" s="40" t="str">
        <f t="shared" si="2"/>
        <v/>
      </c>
      <c r="L31" s="43"/>
      <c r="M31" s="43"/>
      <c r="N31" s="42" t="str">
        <f t="shared" si="1"/>
        <v/>
      </c>
      <c r="O31" s="155"/>
      <c r="P31" s="148"/>
    </row>
    <row r="32" spans="1:22" ht="16.5" customHeight="1" x14ac:dyDescent="0.25">
      <c r="A32" s="65"/>
      <c r="B32" s="150"/>
      <c r="C32" s="66"/>
      <c r="D32" s="66"/>
      <c r="E32" s="41"/>
      <c r="F32" s="42" t="str">
        <f t="shared" si="0"/>
        <v/>
      </c>
      <c r="G32" s="41"/>
      <c r="H32" s="43"/>
      <c r="I32" s="43"/>
      <c r="J32" s="43"/>
      <c r="K32" s="40" t="str">
        <f t="shared" si="2"/>
        <v/>
      </c>
      <c r="L32" s="43"/>
      <c r="M32" s="43"/>
      <c r="N32" s="42" t="str">
        <f t="shared" si="1"/>
        <v/>
      </c>
      <c r="O32" s="156"/>
      <c r="P32" s="148"/>
    </row>
    <row r="33" spans="1:16" ht="16.5" customHeight="1" x14ac:dyDescent="0.25">
      <c r="A33" s="40" t="str">
        <f t="shared" ref="A33:E33" si="3">IF(SUM(A21:A32)=0,"",SUM(A21:A32))</f>
        <v/>
      </c>
      <c r="B33" s="40"/>
      <c r="C33" s="40" t="str">
        <f t="shared" si="3"/>
        <v/>
      </c>
      <c r="D33" s="40">
        <f>SUM(D21:D32)</f>
        <v>0</v>
      </c>
      <c r="E33" s="40" t="str">
        <f t="shared" si="3"/>
        <v/>
      </c>
      <c r="F33" s="40" t="str">
        <f>IF(SUM(F21:F32)=0,"",SUM(F21:F32))</f>
        <v/>
      </c>
      <c r="G33" s="40" t="str">
        <f>IF(SUM(G21:G32)=0,"",SUM(G21:G32))</f>
        <v/>
      </c>
      <c r="H33" s="40" t="str">
        <f t="shared" ref="H33:N33" si="4">IF(SUM(H21:H32)=0,"",SUM(H21:H32))</f>
        <v/>
      </c>
      <c r="I33" s="40" t="str">
        <f t="shared" si="4"/>
        <v/>
      </c>
      <c r="J33" s="40" t="str">
        <f t="shared" si="4"/>
        <v/>
      </c>
      <c r="K33" s="40" t="str">
        <f t="shared" si="4"/>
        <v/>
      </c>
      <c r="L33" s="40" t="str">
        <f t="shared" si="4"/>
        <v/>
      </c>
      <c r="M33" s="40" t="str">
        <f t="shared" si="4"/>
        <v/>
      </c>
      <c r="N33" s="42" t="str">
        <f t="shared" si="4"/>
        <v/>
      </c>
      <c r="O33" s="156" t="str">
        <f>IF(SUM(O21:O32)=0,"",SUM(O21:O32))</f>
        <v/>
      </c>
      <c r="P33" s="148"/>
    </row>
    <row r="34" spans="1:16" ht="16.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5"/>
      <c r="O34" s="9"/>
    </row>
    <row r="35" spans="1:16" ht="25.5" customHeight="1" x14ac:dyDescent="0.25">
      <c r="A35" s="227" t="s">
        <v>78</v>
      </c>
      <c r="B35" s="227"/>
      <c r="C35" s="227"/>
      <c r="D35" s="227"/>
      <c r="E35" s="228"/>
      <c r="F35" s="10" t="s">
        <v>24</v>
      </c>
      <c r="H35" s="10" t="s">
        <v>6</v>
      </c>
      <c r="I35" s="10" t="s">
        <v>9</v>
      </c>
      <c r="J35" s="10" t="s">
        <v>7</v>
      </c>
      <c r="K35" s="10" t="s">
        <v>8</v>
      </c>
      <c r="L35" s="23"/>
      <c r="M35" s="23"/>
      <c r="N35" s="23"/>
    </row>
    <row r="36" spans="1:16" ht="16.5" customHeight="1" x14ac:dyDescent="0.25">
      <c r="A36" s="227"/>
      <c r="B36" s="227"/>
      <c r="C36" s="227"/>
      <c r="D36" s="227"/>
      <c r="E36" s="228"/>
      <c r="F36" s="16" t="str">
        <f>F33</f>
        <v/>
      </c>
      <c r="H36" s="29"/>
      <c r="I36" s="29"/>
      <c r="J36" s="30"/>
      <c r="K36" s="31" t="str">
        <f>IF(OR(F36="",F36=0),"",ROUND(F36*(H36*I36+J36)/1000,2))</f>
        <v/>
      </c>
      <c r="L36" s="38"/>
      <c r="M36" s="249" t="s">
        <v>8</v>
      </c>
      <c r="N36" s="250"/>
      <c r="O36" s="155"/>
    </row>
    <row r="37" spans="1:16" ht="5.25" customHeight="1" x14ac:dyDescent="0.25">
      <c r="A37" s="3"/>
      <c r="B37" s="3"/>
      <c r="C37" s="3"/>
      <c r="D37" s="3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 ht="15" customHeight="1" x14ac:dyDescent="0.25">
      <c r="A38" s="13"/>
      <c r="B38" s="3"/>
      <c r="C38" s="3"/>
      <c r="D38" s="3"/>
      <c r="E38" s="20"/>
      <c r="F38" s="20"/>
      <c r="G38" s="20"/>
      <c r="H38" s="21"/>
      <c r="I38" s="21"/>
      <c r="J38" s="27" t="s">
        <v>18</v>
      </c>
      <c r="K38" s="31" t="str">
        <f>IF(K33&lt;&gt;"",IF(K36&lt;&gt;0,K33+K36,""),"")</f>
        <v/>
      </c>
      <c r="L38" s="38"/>
      <c r="M38" s="18"/>
      <c r="N38" s="45"/>
    </row>
    <row r="39" spans="1:16" ht="7.5" customHeight="1" x14ac:dyDescent="0.25">
      <c r="A39" s="13"/>
      <c r="B39" s="3"/>
      <c r="C39" s="3"/>
      <c r="D39" s="3"/>
      <c r="E39" s="20"/>
      <c r="F39" s="20"/>
      <c r="G39" s="20"/>
      <c r="H39" s="21"/>
      <c r="I39" s="21"/>
      <c r="J39" s="22"/>
      <c r="K39" s="17"/>
      <c r="L39" s="17"/>
      <c r="M39" s="18"/>
      <c r="N39" s="19"/>
    </row>
    <row r="40" spans="1:16" ht="25.5" customHeight="1" x14ac:dyDescent="0.25">
      <c r="A40" s="229" t="s">
        <v>25</v>
      </c>
      <c r="B40" s="229"/>
      <c r="C40" s="229"/>
      <c r="D40" s="229"/>
      <c r="E40" s="230"/>
      <c r="F40" s="26" t="s">
        <v>17</v>
      </c>
      <c r="G40" s="23"/>
      <c r="H40" s="23"/>
      <c r="J40" s="10" t="s">
        <v>15</v>
      </c>
      <c r="K40" s="10" t="s">
        <v>16</v>
      </c>
      <c r="L40" s="23"/>
      <c r="M40" s="23"/>
      <c r="N40" s="23"/>
    </row>
    <row r="41" spans="1:16" x14ac:dyDescent="0.25">
      <c r="A41" s="229"/>
      <c r="B41" s="229"/>
      <c r="C41" s="229"/>
      <c r="D41" s="229"/>
      <c r="E41" s="230"/>
      <c r="F41" s="16" t="str">
        <f>F33</f>
        <v/>
      </c>
      <c r="G41" s="24"/>
      <c r="H41" s="25"/>
      <c r="J41" s="30"/>
      <c r="K41" s="31" t="str">
        <f>IF(F41&lt;&gt;"",ROUND(F41*J41,2),"")</f>
        <v/>
      </c>
      <c r="L41" s="38"/>
      <c r="M41" s="249" t="s">
        <v>16</v>
      </c>
      <c r="N41" s="250"/>
      <c r="O41" s="155"/>
    </row>
    <row r="42" spans="1:16" ht="5.25" customHeight="1" x14ac:dyDescent="0.25">
      <c r="A42" s="3"/>
      <c r="B42" s="3"/>
      <c r="C42" s="3"/>
      <c r="D42" s="3"/>
      <c r="E42"/>
      <c r="F42"/>
      <c r="G42"/>
      <c r="H42"/>
      <c r="L42" s="46"/>
      <c r="M42" s="46"/>
      <c r="N42" s="46"/>
    </row>
    <row r="43" spans="1:16" x14ac:dyDescent="0.25">
      <c r="B43" s="3"/>
      <c r="C43" s="3"/>
      <c r="D43" s="3"/>
      <c r="E43"/>
      <c r="F43"/>
      <c r="G43"/>
      <c r="H43"/>
      <c r="J43" s="136" t="s">
        <v>108</v>
      </c>
      <c r="K43" s="31" t="str">
        <f>IF(K33&lt;&gt;"",IF(K41&lt;&gt;0,K33+K41,""),"")</f>
        <v/>
      </c>
      <c r="L43" s="38"/>
      <c r="M43" s="46"/>
      <c r="N43" s="38"/>
      <c r="O43" s="128"/>
    </row>
    <row r="44" spans="1:16" ht="8.25" customHeight="1" x14ac:dyDescent="0.25">
      <c r="B44" s="3"/>
      <c r="C44" s="3"/>
      <c r="D44" s="3"/>
      <c r="E44"/>
      <c r="F44"/>
      <c r="G44"/>
      <c r="H44"/>
      <c r="J44" s="28"/>
      <c r="K44" s="38"/>
      <c r="L44" s="38"/>
      <c r="M44" s="46"/>
      <c r="N44" s="38"/>
    </row>
    <row r="45" spans="1:16" s="47" customFormat="1" ht="21.75" customHeight="1" x14ac:dyDescent="0.3">
      <c r="A45" s="244" t="s">
        <v>93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3" t="str">
        <f>(IF(ISNUMBER(N33),N33+K36+K41,"0,00"))</f>
        <v>0,00</v>
      </c>
      <c r="O45" s="243"/>
    </row>
    <row r="46" spans="1:16" ht="19.5" customHeight="1" x14ac:dyDescent="0.25">
      <c r="A46" s="245" t="s">
        <v>97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7"/>
      <c r="N46" s="243" t="str">
        <f>(IF(ISNUMBER(O33),O33+O36+O41,"0,00"))</f>
        <v>0,00</v>
      </c>
      <c r="O46" s="243"/>
    </row>
    <row r="47" spans="1:16" ht="15.75" customHeight="1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</row>
    <row r="48" spans="1:16" x14ac:dyDescent="0.25">
      <c r="A48" s="137" t="s">
        <v>109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4" x14ac:dyDescent="0.25">
      <c r="A49" s="115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240"/>
      <c r="M49" s="240"/>
      <c r="N49" s="1"/>
    </row>
    <row r="50" spans="1:14" x14ac:dyDescent="0.25">
      <c r="A50" s="3"/>
    </row>
    <row r="51" spans="1:14" x14ac:dyDescent="0.25">
      <c r="A51" s="3"/>
    </row>
    <row r="52" spans="1:14" x14ac:dyDescent="0.25">
      <c r="A52" s="3"/>
    </row>
    <row r="54" spans="1:14" x14ac:dyDescent="0.25">
      <c r="A54" s="3"/>
    </row>
    <row r="55" spans="1:14" x14ac:dyDescent="0.25">
      <c r="A55" s="3"/>
    </row>
    <row r="56" spans="1:14" x14ac:dyDescent="0.25">
      <c r="A56" s="3"/>
    </row>
  </sheetData>
  <sheetProtection algorithmName="SHA-512" hashValue="ncF6EhHj7jDBKOETomYzTAAGeXTcuHXfenFS6YOaIwpbINRlHNqygqG1f2wU9HQPRBXIpkNOCyZRK2f7haYpuw==" saltValue="vn6GoLMbWkpCCqUmHnr/Jg==" spinCount="100000" sheet="1" objects="1" scenarios="1"/>
  <mergeCells count="34">
    <mergeCell ref="A46:M46"/>
    <mergeCell ref="N46:O46"/>
    <mergeCell ref="L49:M49"/>
    <mergeCell ref="O19:P19"/>
    <mergeCell ref="A35:E36"/>
    <mergeCell ref="M36:N36"/>
    <mergeCell ref="A40:E41"/>
    <mergeCell ref="M41:N41"/>
    <mergeCell ref="A45:M45"/>
    <mergeCell ref="N45:O45"/>
    <mergeCell ref="G19:G20"/>
    <mergeCell ref="H19:J19"/>
    <mergeCell ref="K19:K20"/>
    <mergeCell ref="L19:L20"/>
    <mergeCell ref="M19:M20"/>
    <mergeCell ref="N19:N20"/>
    <mergeCell ref="F19:F20"/>
    <mergeCell ref="O11:P14"/>
    <mergeCell ref="A12:C13"/>
    <mergeCell ref="F13:H13"/>
    <mergeCell ref="J13:M13"/>
    <mergeCell ref="A15:I15"/>
    <mergeCell ref="A16:I16"/>
    <mergeCell ref="E11:N11"/>
    <mergeCell ref="A19:A20"/>
    <mergeCell ref="B19:B20"/>
    <mergeCell ref="C19:C20"/>
    <mergeCell ref="D19:D20"/>
    <mergeCell ref="E19:E20"/>
    <mergeCell ref="E5:H5"/>
    <mergeCell ref="I5:J5"/>
    <mergeCell ref="K5:N5"/>
    <mergeCell ref="E9:F9"/>
    <mergeCell ref="J9:K9"/>
  </mergeCells>
  <conditionalFormatting sqref="N13">
    <cfRule type="cellIs" dxfId="1" priority="2" operator="lessThan">
      <formula>0.8</formula>
    </cfRule>
  </conditionalFormatting>
  <conditionalFormatting sqref="O11:P14">
    <cfRule type="containsText" dxfId="0" priority="1" operator="containsText" text="Die gewährte monatliche Ausbildungsvergütung liegt unter 80 Prozent der vergleichbaren Ausbildungsvergütung nach dem TVAöD-Pflege. Eine Erstattung durch das Land ist ausgeschlossen. ">
      <formula>NOT(ISERROR(SEARCH("Die gewährte monatliche Ausbildungsvergütung liegt unter 80 Prozent der vergleichbaren Ausbildungsvergütung nach dem TVAöD-Pflege. Eine Erstattung durch das Land ist ausgeschlossen. ",O11)))</formula>
    </cfRule>
  </conditionalFormatting>
  <dataValidations count="2">
    <dataValidation type="list" allowBlank="1" showInputMessage="1" showErrorMessage="1" sqref="K7">
      <formula1>$W$5:$W$6</formula1>
    </dataValidation>
    <dataValidation type="list" allowBlank="1" showInputMessage="1" showErrorMessage="1" sqref="F7">
      <formula1>$W$8:$W$9</formula1>
    </dataValidation>
  </dataValidations>
  <pageMargins left="0.7" right="0.7" top="0.78740157499999996" bottom="0.78740157499999996" header="0.3" footer="0.3"/>
  <pageSetup paperSize="9" scale="60" orientation="landscape" r:id="rId1"/>
  <legacy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C4"/>
  <sheetViews>
    <sheetView workbookViewId="0">
      <selection activeCell="C2" sqref="C2"/>
    </sheetView>
  </sheetViews>
  <sheetFormatPr baseColWidth="10" defaultRowHeight="15" x14ac:dyDescent="0.25"/>
  <sheetData>
    <row r="1" spans="1:3" x14ac:dyDescent="0.25">
      <c r="A1" t="s">
        <v>13</v>
      </c>
    </row>
    <row r="2" spans="1:3" x14ac:dyDescent="0.25">
      <c r="A2" t="s">
        <v>10</v>
      </c>
      <c r="C2" t="s">
        <v>14</v>
      </c>
    </row>
    <row r="3" spans="1:3" x14ac:dyDescent="0.25">
      <c r="A3" t="s">
        <v>11</v>
      </c>
    </row>
    <row r="4" spans="1:3" x14ac:dyDescent="0.25">
      <c r="A4" t="s">
        <v>12</v>
      </c>
    </row>
  </sheetData>
  <sheetProtection algorithmName="SHA-512" hashValue="d3XG4LatMWPTNZdyuHBEHdmMtLu6FEYyKYb0ZGbnBe56yKyxpC3fojEEnrhXg2dZkQA5d/n9XoAmdMhav8MUVg==" saltValue="MjUBr/tVGu6LzQNndqg8Lg==" spinCount="100000" sheet="1" objects="1" scenarios="1" sort="0" autoFilter="0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opLeftCell="A7" zoomScaleNormal="100" workbookViewId="0">
      <selection activeCell="G22" sqref="G21:G22"/>
    </sheetView>
  </sheetViews>
  <sheetFormatPr baseColWidth="10" defaultColWidth="11.42578125" defaultRowHeight="14.25" x14ac:dyDescent="0.2"/>
  <cols>
    <col min="1" max="1" width="35.5703125" style="61" customWidth="1"/>
    <col min="2" max="11" width="16.7109375" style="61" customWidth="1"/>
    <col min="12" max="16384" width="11.42578125" style="61"/>
  </cols>
  <sheetData>
    <row r="1" spans="1:11" ht="30.75" customHeight="1" x14ac:dyDescent="0.25">
      <c r="A1" s="206" t="s">
        <v>56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</row>
    <row r="2" spans="1:11" ht="13.5" customHeight="1" x14ac:dyDescent="0.25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1" ht="22.5" customHeight="1" x14ac:dyDescent="0.2">
      <c r="A3" s="70" t="s">
        <v>52</v>
      </c>
      <c r="B3" s="205">
        <f>'Abrechnung Zusammenfassung'!F7</f>
        <v>0</v>
      </c>
      <c r="C3" s="200"/>
      <c r="D3" s="200"/>
      <c r="E3" s="200"/>
      <c r="F3" s="201"/>
    </row>
    <row r="5" spans="1:11" s="63" customFormat="1" x14ac:dyDescent="0.2">
      <c r="A5" s="62"/>
      <c r="B5" s="10">
        <v>31</v>
      </c>
      <c r="C5" s="10">
        <v>32</v>
      </c>
      <c r="D5" s="10">
        <v>33</v>
      </c>
      <c r="E5" s="10">
        <v>34</v>
      </c>
      <c r="F5" s="10">
        <v>35</v>
      </c>
      <c r="G5" s="10">
        <v>36</v>
      </c>
      <c r="H5" s="10">
        <v>37</v>
      </c>
      <c r="I5" s="10">
        <v>38</v>
      </c>
      <c r="J5" s="10">
        <v>39</v>
      </c>
      <c r="K5" s="10">
        <v>40</v>
      </c>
    </row>
    <row r="6" spans="1:11" ht="30" customHeight="1" x14ac:dyDescent="0.2">
      <c r="A6" s="71" t="s">
        <v>46</v>
      </c>
      <c r="B6" s="78">
        <f>'Auszubildende 31'!$E$5</f>
        <v>0</v>
      </c>
      <c r="C6" s="78">
        <f>'Auszubildende 32'!$E$5</f>
        <v>0</v>
      </c>
      <c r="D6" s="78">
        <f>'Auszubildende 33'!$E$5</f>
        <v>0</v>
      </c>
      <c r="E6" s="78">
        <f>'Auszubildende 34'!$E$5</f>
        <v>0</v>
      </c>
      <c r="F6" s="78">
        <f>'Auszubildende 35'!$E$5</f>
        <v>0</v>
      </c>
      <c r="G6" s="78">
        <f>'Auszubildende 36'!$E$5</f>
        <v>0</v>
      </c>
      <c r="H6" s="78">
        <f>'Auszubildende 37'!$E$5</f>
        <v>0</v>
      </c>
      <c r="I6" s="78">
        <f>'Auszubildende 38'!$E$5</f>
        <v>0</v>
      </c>
      <c r="J6" s="78">
        <f>'Auszubildende 39'!$E$5</f>
        <v>0</v>
      </c>
      <c r="K6" s="78">
        <f>'Auszubildende 40'!$E$5</f>
        <v>0</v>
      </c>
    </row>
    <row r="7" spans="1:11" ht="30" customHeight="1" x14ac:dyDescent="0.2">
      <c r="A7" s="72" t="s">
        <v>47</v>
      </c>
      <c r="B7" s="78">
        <f>'Auszubildende 31'!$E$11</f>
        <v>0</v>
      </c>
      <c r="C7" s="78">
        <f>'Auszubildende 32'!$E$11</f>
        <v>0</v>
      </c>
      <c r="D7" s="78">
        <f>'Auszubildende 33'!$E$11</f>
        <v>0</v>
      </c>
      <c r="E7" s="78">
        <f>'Auszubildende 34'!$E$11</f>
        <v>0</v>
      </c>
      <c r="F7" s="78">
        <f>'Auszubildende 35'!$E$11</f>
        <v>0</v>
      </c>
      <c r="G7" s="78">
        <f>'Auszubildende 36'!$E$11</f>
        <v>0</v>
      </c>
      <c r="H7" s="78">
        <f>'Auszubildende 37'!$E$11</f>
        <v>0</v>
      </c>
      <c r="I7" s="78">
        <f>'Auszubildende 38'!$E$11</f>
        <v>0</v>
      </c>
      <c r="J7" s="78">
        <f>'Auszubildende 39'!$E$11</f>
        <v>0</v>
      </c>
      <c r="K7" s="78">
        <f>'Auszubildende 40'!$E$11</f>
        <v>0</v>
      </c>
    </row>
    <row r="8" spans="1:11" ht="30" customHeight="1" x14ac:dyDescent="0.2">
      <c r="A8" s="71" t="s">
        <v>48</v>
      </c>
      <c r="B8" s="79" t="str">
        <f>CONCATENATE('Auszubildende 31'!$H$7,("/"),'Auszubildende 31'!$M$7)</f>
        <v>/</v>
      </c>
      <c r="C8" s="79" t="str">
        <f>CONCATENATE('Auszubildende 32'!$H$7,("/"),'Auszubildende 32'!$M$7)</f>
        <v>/</v>
      </c>
      <c r="D8" s="79" t="str">
        <f>CONCATENATE('Auszubildende 33'!$H$7,("/"),'Auszubildende 33'!$M$7)</f>
        <v>/</v>
      </c>
      <c r="E8" s="79" t="str">
        <f>CONCATENATE('Auszubildende 34'!$H$7,("/"),'Auszubildende 34'!$M$7)</f>
        <v>/</v>
      </c>
      <c r="F8" s="79" t="str">
        <f>CONCATENATE('Auszubildende 35'!$H$7,("/"),'Auszubildende 35'!$M$7)</f>
        <v>/</v>
      </c>
      <c r="G8" s="79" t="str">
        <f>CONCATENATE('Auszubildende 36'!$H$7,("/"),'Auszubildende 36'!$M$7)</f>
        <v>/</v>
      </c>
      <c r="H8" s="79" t="str">
        <f>CONCATENATE('Auszubildende 37'!$H$7,("/"),'Auszubildende 37'!$M$7)</f>
        <v>/</v>
      </c>
      <c r="I8" s="79" t="str">
        <f>CONCATENATE('Auszubildende 38'!$H$7,("/"),'Auszubildende 38'!$M$7)</f>
        <v>/</v>
      </c>
      <c r="J8" s="79" t="str">
        <f>CONCATENATE('Auszubildende 39'!$H$7,("/"),'Auszubildende 39'!$M$7)</f>
        <v>/</v>
      </c>
      <c r="K8" s="79" t="str">
        <f>CONCATENATE('Auszubildende 40'!$H$7,("/"),'Auszubildende 40'!$M$7)</f>
        <v>/</v>
      </c>
    </row>
    <row r="9" spans="1:11" ht="30" customHeight="1" x14ac:dyDescent="0.2">
      <c r="A9" s="71" t="s">
        <v>49</v>
      </c>
      <c r="B9" s="78" t="str">
        <f>IF('Auszubildende 31'!$G$9="x","1.",IF('Auszubildende 31'!$L$9="x","2.",""))</f>
        <v/>
      </c>
      <c r="C9" s="78" t="str">
        <f>IF('Auszubildende 32'!$G$9="x","1.",IF('Auszubildende 32'!$L$9="x","2.",""))</f>
        <v/>
      </c>
      <c r="D9" s="78" t="str">
        <f>IF('Auszubildende 33'!$G$9="x","1.",IF('Auszubildende 33'!$L$9="x","2.",""))</f>
        <v/>
      </c>
      <c r="E9" s="78" t="str">
        <f>IF('Auszubildende 34'!$G$9="x","1.",IF('Auszubildende 34'!$L$9="x","2.",""))</f>
        <v/>
      </c>
      <c r="F9" s="78" t="str">
        <f>IF('Auszubildende 35'!$G$9="x","1.",IF('Auszubildende 35'!$L$9="x","2.",""))</f>
        <v/>
      </c>
      <c r="G9" s="78" t="str">
        <f>IF('Auszubildende 36'!$G$9="x","1.",IF('Auszubildende 36'!$L$9="x","2.",""))</f>
        <v/>
      </c>
      <c r="H9" s="78" t="str">
        <f>IF('Auszubildende 37'!$G$9="x","1.",IF('Auszubildende 37'!$L$9="x","2.",""))</f>
        <v/>
      </c>
      <c r="I9" s="78" t="str">
        <f>IF('Auszubildende 38'!$G$9="x","1.",IF('Auszubildende 38'!$L$9="x","2.",""))</f>
        <v/>
      </c>
      <c r="J9" s="78" t="str">
        <f>IF('Auszubildende 39'!$G$9="x","1.",IF('Auszubildende 39'!$L$9="x","2.",""))</f>
        <v/>
      </c>
      <c r="K9" s="78" t="str">
        <f>IF('Auszubildende 40'!$G$9="x","1.",IF('Auszubildende 40'!$L$9="x","2.",""))</f>
        <v/>
      </c>
    </row>
    <row r="10" spans="1:11" ht="60.75" customHeight="1" x14ac:dyDescent="0.2">
      <c r="A10" s="73" t="s">
        <v>50</v>
      </c>
      <c r="B10" s="80" t="str">
        <f>'Auszubildende 31'!$N$13</f>
        <v>0,00%</v>
      </c>
      <c r="C10" s="80" t="str">
        <f>'Auszubildende 32'!$N$13</f>
        <v>0,00%</v>
      </c>
      <c r="D10" s="80" t="str">
        <f>'Auszubildende 33'!$N$13</f>
        <v>0,00%</v>
      </c>
      <c r="E10" s="80" t="str">
        <f>'Auszubildende 34'!$N$13</f>
        <v>0,00%</v>
      </c>
      <c r="F10" s="80" t="str">
        <f>'Auszubildende 35'!$N$13</f>
        <v>0,00%</v>
      </c>
      <c r="G10" s="80" t="str">
        <f>'Auszubildende 36'!$N$13</f>
        <v>0,00%</v>
      </c>
      <c r="H10" s="80" t="str">
        <f>'Auszubildende 37'!$N$13</f>
        <v>0,00%</v>
      </c>
      <c r="I10" s="80" t="str">
        <f>'Auszubildende 38'!$N$13</f>
        <v>0,00%</v>
      </c>
      <c r="J10" s="80" t="str">
        <f>'Auszubildende 39'!$N$13</f>
        <v>0,00%</v>
      </c>
      <c r="K10" s="80" t="str">
        <f>'Auszubildende 40'!$N$13</f>
        <v>0,00%</v>
      </c>
    </row>
    <row r="11" spans="1:11" ht="145.5" customHeight="1" x14ac:dyDescent="0.2">
      <c r="A11" s="74" t="s">
        <v>51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</row>
    <row r="12" spans="1:11" ht="60" customHeight="1" x14ac:dyDescent="0.2">
      <c r="A12" s="130" t="s">
        <v>80</v>
      </c>
      <c r="B12" s="81" t="str">
        <f>'Auszubildende 31'!$N$45</f>
        <v>0,00</v>
      </c>
      <c r="C12" s="81" t="str">
        <f>'Auszubildende 32'!$N$45</f>
        <v>0,00</v>
      </c>
      <c r="D12" s="81" t="str">
        <f>'Auszubildende 33'!$N$45</f>
        <v>0,00</v>
      </c>
      <c r="E12" s="81" t="str">
        <f>'Auszubildende 34'!$N$45</f>
        <v>0,00</v>
      </c>
      <c r="F12" s="81" t="str">
        <f>'Auszubildende 35'!$N$45</f>
        <v>0,00</v>
      </c>
      <c r="G12" s="81" t="str">
        <f>'Auszubildende 36'!$N$45</f>
        <v>0,00</v>
      </c>
      <c r="H12" s="81" t="str">
        <f>'Auszubildende 37'!$N$45</f>
        <v>0,00</v>
      </c>
      <c r="I12" s="81" t="str">
        <f>'Auszubildende 38'!$N$45</f>
        <v>0,00</v>
      </c>
      <c r="J12" s="81" t="str">
        <f>'Auszubildende 39'!$N$45</f>
        <v>0,00</v>
      </c>
      <c r="K12" s="81" t="str">
        <f>'Auszubildende 40'!$N$45</f>
        <v>0,00</v>
      </c>
    </row>
    <row r="13" spans="1:11" ht="40.5" x14ac:dyDescent="0.2">
      <c r="A13" s="130" t="s">
        <v>118</v>
      </c>
      <c r="B13" s="81" t="str">
        <f>'Auszubildende 31'!$N$46</f>
        <v>0,00</v>
      </c>
      <c r="C13" s="81" t="str">
        <f>'Auszubildende 32'!$N$46</f>
        <v>0,00</v>
      </c>
      <c r="D13" s="81" t="str">
        <f>'Auszubildende 33'!$N$46</f>
        <v>0,00</v>
      </c>
      <c r="E13" s="81" t="str">
        <f>'Auszubildende 34'!$N$46</f>
        <v>0,00</v>
      </c>
      <c r="F13" s="81" t="str">
        <f>'Auszubildende 35'!$N$46</f>
        <v>0,00</v>
      </c>
      <c r="G13" s="81" t="str">
        <f>'Auszubildende 36'!$N$46</f>
        <v>0,00</v>
      </c>
      <c r="H13" s="81" t="str">
        <f>'Auszubildende 37'!$N$46</f>
        <v>0,00</v>
      </c>
      <c r="I13" s="81" t="str">
        <f>'Auszubildende 38'!$N$46</f>
        <v>0,00</v>
      </c>
      <c r="J13" s="81" t="str">
        <f>'Auszubildende 39'!$N$46</f>
        <v>0,00</v>
      </c>
      <c r="K13" s="81" t="str">
        <f>'Auszubildende 40'!$N$46</f>
        <v>0,00</v>
      </c>
    </row>
    <row r="14" spans="1:11" x14ac:dyDescent="0.2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</row>
    <row r="15" spans="1:11" s="64" customFormat="1" ht="16.5" customHeight="1" x14ac:dyDescent="0.25">
      <c r="A15" s="198" t="s">
        <v>92</v>
      </c>
      <c r="B15" s="198"/>
      <c r="C15" s="198"/>
      <c r="D15" s="198"/>
      <c r="E15" s="198"/>
      <c r="F15" s="198"/>
      <c r="G15" s="198"/>
      <c r="H15" s="198"/>
      <c r="I15" s="198"/>
      <c r="J15" s="198"/>
      <c r="K15" s="77" t="str">
        <f>IF(ISNUMBER(B12),(B12+C12+D12+E12+F12+G12+H12+J12+K12+I12),"0,00")</f>
        <v>0,00</v>
      </c>
    </row>
    <row r="17" spans="1:11" ht="15" x14ac:dyDescent="0.25">
      <c r="A17" s="203" t="s">
        <v>125</v>
      </c>
      <c r="B17" s="204"/>
      <c r="C17" s="204"/>
      <c r="D17" s="204"/>
      <c r="E17" s="204"/>
      <c r="F17" s="204"/>
      <c r="G17" s="204"/>
      <c r="H17" s="204"/>
      <c r="I17" s="204"/>
      <c r="J17" s="204"/>
      <c r="K17" s="77" t="str">
        <f>IF(ISNUMBER(B13),(B13+C13+D13+E13+F13+G13+H13+J13+K13+I13),"")</f>
        <v/>
      </c>
    </row>
  </sheetData>
  <sheetProtection algorithmName="SHA-512" hashValue="mlWwhtR2t0ATDAcxQMHOAspmNC5ng1947/S2nTX0fTHD+RuEjXZP8B8VDT4MR9HzbD4p/Ftsrokp57yqxpRgOg==" saltValue="N8PtmS9fd4EfcU2qnWlvJg==" spinCount="100000" sheet="1" objects="1" scenarios="1"/>
  <mergeCells count="4">
    <mergeCell ref="A1:K1"/>
    <mergeCell ref="B3:F3"/>
    <mergeCell ref="A15:J15"/>
    <mergeCell ref="A17:J17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3">
    <pageSetUpPr fitToPage="1"/>
  </sheetPr>
  <dimension ref="A1:W56"/>
  <sheetViews>
    <sheetView showGridLines="0" zoomScaleNormal="100" zoomScalePageLayoutView="120" workbookViewId="0">
      <selection activeCell="D13" sqref="D13"/>
    </sheetView>
  </sheetViews>
  <sheetFormatPr baseColWidth="10" defaultColWidth="11.42578125" defaultRowHeight="15" x14ac:dyDescent="0.25"/>
  <cols>
    <col min="1" max="1" width="9.28515625" style="2" customWidth="1"/>
    <col min="2" max="2" width="7.85546875" style="2" customWidth="1"/>
    <col min="3" max="3" width="10.42578125" style="2" customWidth="1"/>
    <col min="4" max="4" width="12.140625" style="2" customWidth="1"/>
    <col min="5" max="5" width="6.85546875" style="2" customWidth="1"/>
    <col min="6" max="6" width="10.5703125" style="2" customWidth="1"/>
    <col min="7" max="8" width="11.7109375" style="2" customWidth="1"/>
    <col min="9" max="9" width="10.5703125" style="2" customWidth="1"/>
    <col min="10" max="10" width="10.42578125" style="2" customWidth="1"/>
    <col min="11" max="11" width="10.85546875" style="2" customWidth="1"/>
    <col min="12" max="13" width="11.7109375" style="2" customWidth="1"/>
    <col min="14" max="14" width="11" style="2" customWidth="1"/>
    <col min="15" max="15" width="13.5703125" style="2" customWidth="1"/>
    <col min="16" max="16" width="21" style="2" customWidth="1"/>
    <col min="17" max="17" width="11.42578125" style="2"/>
    <col min="18" max="23" width="0" style="2" hidden="1" customWidth="1"/>
    <col min="24" max="16384" width="11.42578125" style="2"/>
  </cols>
  <sheetData>
    <row r="1" spans="1:23" ht="15.75" x14ac:dyDescent="0.25">
      <c r="A1" s="116" t="s">
        <v>100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23" ht="18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3" ht="15.75" customHeight="1" x14ac:dyDescent="0.25">
      <c r="A3" s="6" t="s">
        <v>26</v>
      </c>
      <c r="B3" s="13"/>
      <c r="C3" s="13"/>
      <c r="D3" s="13"/>
      <c r="E3" s="170">
        <f>'Abrechnung Zusammenfassung'!F7</f>
        <v>0</v>
      </c>
      <c r="F3" s="168"/>
      <c r="G3" s="168"/>
      <c r="H3" s="168"/>
      <c r="I3" s="168"/>
      <c r="J3" s="168"/>
      <c r="K3" s="168"/>
      <c r="L3" s="168"/>
      <c r="M3" s="168"/>
      <c r="N3" s="169"/>
      <c r="O3" s="166"/>
    </row>
    <row r="4" spans="1:23" s="36" customFormat="1" ht="8.25" customHeight="1" x14ac:dyDescent="0.25">
      <c r="A4" s="32"/>
      <c r="B4" s="33"/>
      <c r="C4" s="33"/>
      <c r="D4" s="33"/>
      <c r="E4" s="34"/>
      <c r="F4" s="34"/>
      <c r="G4" s="34"/>
      <c r="H4" s="34"/>
      <c r="I4" s="34"/>
      <c r="J4" s="34"/>
      <c r="K4" s="35"/>
      <c r="L4" s="35"/>
      <c r="M4" s="35"/>
      <c r="N4" s="35"/>
      <c r="O4" s="167"/>
    </row>
    <row r="5" spans="1:23" ht="15.75" customHeight="1" x14ac:dyDescent="0.25">
      <c r="A5" s="6" t="s">
        <v>54</v>
      </c>
      <c r="B5" s="13"/>
      <c r="C5" s="13"/>
      <c r="D5" s="13"/>
      <c r="E5" s="231"/>
      <c r="F5" s="231"/>
      <c r="G5" s="231"/>
      <c r="H5" s="231"/>
      <c r="I5" s="232" t="s">
        <v>53</v>
      </c>
      <c r="J5" s="233"/>
      <c r="K5" s="226"/>
      <c r="L5" s="226"/>
      <c r="M5" s="226"/>
      <c r="N5" s="226"/>
      <c r="W5" s="2" t="s">
        <v>3</v>
      </c>
    </row>
    <row r="6" spans="1:23" ht="7.5" customHeight="1" x14ac:dyDescent="0.25">
      <c r="A6" s="7"/>
      <c r="B6" s="8"/>
      <c r="C6" s="13"/>
      <c r="D6" s="13"/>
      <c r="E6" s="14"/>
      <c r="F6" s="14"/>
      <c r="G6" s="14"/>
      <c r="H6" s="14"/>
      <c r="I6" s="12"/>
      <c r="J6" s="12"/>
      <c r="K6" s="12"/>
      <c r="L6" s="12"/>
      <c r="M6" s="12"/>
      <c r="N6" s="12"/>
      <c r="W6" s="2" t="s">
        <v>4</v>
      </c>
    </row>
    <row r="7" spans="1:23" ht="15.75" customHeight="1" x14ac:dyDescent="0.25">
      <c r="A7" s="7" t="s">
        <v>20</v>
      </c>
      <c r="B7" s="8"/>
      <c r="E7" s="117" t="s">
        <v>116</v>
      </c>
      <c r="F7" s="67"/>
      <c r="G7" s="2" t="s">
        <v>115</v>
      </c>
      <c r="H7" s="68"/>
      <c r="J7" s="141" t="s">
        <v>117</v>
      </c>
      <c r="K7" s="67"/>
      <c r="L7" s="2" t="s">
        <v>115</v>
      </c>
      <c r="M7" s="68"/>
    </row>
    <row r="8" spans="1:23" ht="7.5" customHeight="1" x14ac:dyDescent="0.25">
      <c r="A8" s="7"/>
      <c r="B8" s="8"/>
      <c r="E8" s="4"/>
      <c r="F8" s="39"/>
      <c r="G8" s="39"/>
      <c r="H8" s="4"/>
      <c r="I8" s="4"/>
      <c r="J8" s="12"/>
      <c r="K8" s="12"/>
      <c r="L8" s="12"/>
      <c r="M8" s="12"/>
      <c r="N8" s="12"/>
      <c r="W8" s="2" t="s">
        <v>4</v>
      </c>
    </row>
    <row r="9" spans="1:23" ht="16.5" customHeight="1" x14ac:dyDescent="0.25">
      <c r="A9" s="7" t="s">
        <v>21</v>
      </c>
      <c r="B9" s="8"/>
      <c r="C9" s="91" t="s">
        <v>68</v>
      </c>
      <c r="E9" s="238" t="s">
        <v>22</v>
      </c>
      <c r="F9" s="239"/>
      <c r="G9" s="67"/>
      <c r="J9" s="236" t="s">
        <v>19</v>
      </c>
      <c r="K9" s="237"/>
      <c r="L9" s="67"/>
      <c r="M9" s="37"/>
      <c r="N9" s="12"/>
      <c r="O9" s="133"/>
      <c r="P9" s="133"/>
      <c r="W9" s="2" t="s">
        <v>5</v>
      </c>
    </row>
    <row r="10" spans="1:23" ht="7.5" customHeight="1" x14ac:dyDescent="0.25">
      <c r="A10" s="7"/>
      <c r="B10" s="8"/>
      <c r="C10" s="13"/>
      <c r="D10" s="13"/>
      <c r="E10" s="4"/>
      <c r="F10" s="4"/>
      <c r="G10" s="4"/>
      <c r="H10" s="12"/>
      <c r="I10" s="12"/>
      <c r="J10" s="12"/>
      <c r="K10" s="12"/>
      <c r="L10" s="12"/>
      <c r="M10" s="12"/>
      <c r="N10" s="12"/>
      <c r="O10" s="133"/>
      <c r="P10" s="133"/>
    </row>
    <row r="11" spans="1:23" ht="15.75" customHeight="1" x14ac:dyDescent="0.25">
      <c r="A11" s="7" t="s">
        <v>73</v>
      </c>
      <c r="B11" s="13"/>
      <c r="C11" s="13"/>
      <c r="D11" s="13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07" t="str">
        <f>IF(N13&lt;80%,V16,IF(AND(N13&gt;80%,N13&lt;89.995%),V17,""))</f>
        <v/>
      </c>
      <c r="P11" s="207"/>
    </row>
    <row r="12" spans="1:23" ht="20.25" customHeight="1" x14ac:dyDescent="0.25">
      <c r="A12" s="234" t="s">
        <v>72</v>
      </c>
      <c r="B12" s="234"/>
      <c r="C12" s="234"/>
      <c r="D12" s="13"/>
      <c r="E12" s="95"/>
      <c r="F12" s="95"/>
      <c r="G12" s="95"/>
      <c r="H12" s="96"/>
      <c r="I12" s="96"/>
      <c r="J12" s="96"/>
      <c r="K12" s="97"/>
      <c r="L12" s="97"/>
      <c r="M12" s="97"/>
      <c r="N12" s="12"/>
      <c r="O12" s="207"/>
      <c r="P12" s="207"/>
      <c r="V12" s="129"/>
    </row>
    <row r="13" spans="1:23" ht="29.25" customHeight="1" x14ac:dyDescent="0.25">
      <c r="A13" s="235"/>
      <c r="B13" s="235"/>
      <c r="C13" s="235"/>
      <c r="D13" s="101"/>
      <c r="E13" s="99"/>
      <c r="F13" s="218" t="s">
        <v>71</v>
      </c>
      <c r="G13" s="218"/>
      <c r="H13" s="218"/>
      <c r="I13" s="100" t="str">
        <f>IF((D13=""),"",(IF($L$9="",1490.69,1552.07)))</f>
        <v/>
      </c>
      <c r="J13" s="219" t="s">
        <v>75</v>
      </c>
      <c r="K13" s="219"/>
      <c r="L13" s="219"/>
      <c r="M13" s="220"/>
      <c r="N13" s="102" t="str">
        <f>IF(ISNUMBER(D13),D13/I13,"0,00%")</f>
        <v>0,00%</v>
      </c>
      <c r="O13" s="207"/>
      <c r="P13" s="207"/>
    </row>
    <row r="14" spans="1:23" ht="10.5" customHeight="1" x14ac:dyDescent="0.25">
      <c r="A14" s="98"/>
      <c r="B14" s="98"/>
      <c r="C14" s="98"/>
      <c r="D14" s="251"/>
      <c r="E14" s="99"/>
      <c r="F14" s="105"/>
      <c r="G14" s="105"/>
      <c r="H14" s="105"/>
      <c r="I14" s="106"/>
      <c r="J14" s="107"/>
      <c r="K14" s="107"/>
      <c r="L14" s="107"/>
      <c r="M14" s="107"/>
      <c r="N14" s="108"/>
      <c r="O14" s="207"/>
      <c r="P14" s="207"/>
    </row>
    <row r="15" spans="1:23" ht="21.75" customHeight="1" x14ac:dyDescent="0.25">
      <c r="A15" s="221" t="s">
        <v>106</v>
      </c>
      <c r="B15" s="221"/>
      <c r="C15" s="221"/>
      <c r="D15" s="221"/>
      <c r="E15" s="221"/>
      <c r="F15" s="221"/>
      <c r="G15" s="221"/>
      <c r="H15" s="221"/>
      <c r="I15" s="222"/>
      <c r="J15" s="111" t="s">
        <v>76</v>
      </c>
      <c r="K15" s="146"/>
      <c r="L15" s="113" t="s">
        <v>77</v>
      </c>
      <c r="M15" s="146"/>
      <c r="O15" s="140"/>
      <c r="P15" s="140"/>
    </row>
    <row r="16" spans="1:23" ht="24.75" customHeight="1" x14ac:dyDescent="0.25">
      <c r="A16" s="223" t="s">
        <v>122</v>
      </c>
      <c r="B16" s="224"/>
      <c r="C16" s="224"/>
      <c r="D16" s="224"/>
      <c r="E16" s="224"/>
      <c r="F16" s="224"/>
      <c r="G16" s="224"/>
      <c r="H16" s="224"/>
      <c r="I16" s="225"/>
      <c r="J16" s="111" t="s">
        <v>76</v>
      </c>
      <c r="K16" s="146"/>
      <c r="L16" s="113" t="s">
        <v>77</v>
      </c>
      <c r="M16" s="146"/>
      <c r="O16" s="126" t="s">
        <v>79</v>
      </c>
      <c r="P16" s="146"/>
      <c r="V16" s="139" t="s">
        <v>104</v>
      </c>
    </row>
    <row r="17" spans="1:22" ht="13.5" customHeight="1" x14ac:dyDescent="0.25">
      <c r="A17" s="123"/>
      <c r="B17" s="110"/>
      <c r="C17" s="110"/>
      <c r="D17" s="110"/>
      <c r="E17" s="110"/>
      <c r="F17" s="110"/>
      <c r="G17" s="110"/>
      <c r="H17" s="110"/>
      <c r="I17" s="110"/>
      <c r="J17" s="124"/>
      <c r="K17" s="107"/>
      <c r="L17" s="108"/>
      <c r="V17" s="134" t="s">
        <v>105</v>
      </c>
    </row>
    <row r="18" spans="1:22" ht="9" customHeight="1" x14ac:dyDescent="0.25">
      <c r="C18" s="115"/>
      <c r="D18" s="121"/>
      <c r="E18" s="122"/>
      <c r="F18" s="122"/>
      <c r="G18" s="122"/>
      <c r="H18" s="121"/>
      <c r="I18" s="121"/>
      <c r="J18" s="121"/>
      <c r="K18" s="122"/>
      <c r="L18" s="119"/>
      <c r="M18" s="119"/>
      <c r="N18" s="108"/>
    </row>
    <row r="19" spans="1:22" ht="27" customHeight="1" x14ac:dyDescent="0.25">
      <c r="A19" s="208" t="s">
        <v>0</v>
      </c>
      <c r="B19" s="208" t="s">
        <v>2</v>
      </c>
      <c r="C19" s="208" t="s">
        <v>81</v>
      </c>
      <c r="D19" s="208" t="s">
        <v>82</v>
      </c>
      <c r="E19" s="209" t="s">
        <v>83</v>
      </c>
      <c r="F19" s="212" t="s">
        <v>102</v>
      </c>
      <c r="G19" s="209" t="s">
        <v>84</v>
      </c>
      <c r="H19" s="215" t="s">
        <v>1</v>
      </c>
      <c r="I19" s="216"/>
      <c r="J19" s="217"/>
      <c r="K19" s="241" t="s">
        <v>23</v>
      </c>
      <c r="L19" s="209" t="s">
        <v>88</v>
      </c>
      <c r="M19" s="209" t="s">
        <v>89</v>
      </c>
      <c r="N19" s="212" t="s">
        <v>90</v>
      </c>
      <c r="O19" s="248" t="s">
        <v>114</v>
      </c>
      <c r="P19" s="248"/>
    </row>
    <row r="20" spans="1:22" ht="60" customHeight="1" x14ac:dyDescent="0.25">
      <c r="A20" s="208" t="s">
        <v>0</v>
      </c>
      <c r="B20" s="208"/>
      <c r="C20" s="208"/>
      <c r="D20" s="208"/>
      <c r="E20" s="210"/>
      <c r="F20" s="213"/>
      <c r="G20" s="210"/>
      <c r="H20" s="44" t="s">
        <v>85</v>
      </c>
      <c r="I20" s="5" t="s">
        <v>86</v>
      </c>
      <c r="J20" s="11" t="s">
        <v>87</v>
      </c>
      <c r="K20" s="242"/>
      <c r="L20" s="211"/>
      <c r="M20" s="211"/>
      <c r="N20" s="214"/>
      <c r="O20" s="104" t="s">
        <v>91</v>
      </c>
      <c r="P20" s="135" t="s">
        <v>107</v>
      </c>
    </row>
    <row r="21" spans="1:22" ht="16.5" customHeight="1" x14ac:dyDescent="0.25">
      <c r="A21" s="65"/>
      <c r="B21" s="150"/>
      <c r="C21" s="66"/>
      <c r="D21" s="66"/>
      <c r="E21" s="41"/>
      <c r="F21" s="42" t="str">
        <f t="shared" ref="F21:F32" si="0">IF(C21="","",C21+D21+E21)</f>
        <v/>
      </c>
      <c r="G21" s="41"/>
      <c r="H21" s="43"/>
      <c r="I21" s="43"/>
      <c r="J21" s="43"/>
      <c r="K21" s="40" t="str">
        <f>IF(F21="","",(F21+H21+I21+J21))</f>
        <v/>
      </c>
      <c r="L21" s="43"/>
      <c r="M21" s="43"/>
      <c r="N21" s="42" t="str">
        <f t="shared" ref="N21:N32" si="1">IF(K21="","",K21-L21-M21)</f>
        <v/>
      </c>
      <c r="O21" s="147" t="str">
        <f>N21</f>
        <v/>
      </c>
      <c r="P21" s="148"/>
    </row>
    <row r="22" spans="1:22" ht="16.5" customHeight="1" x14ac:dyDescent="0.25">
      <c r="A22" s="65"/>
      <c r="B22" s="150"/>
      <c r="C22" s="66"/>
      <c r="D22" s="66"/>
      <c r="E22" s="41"/>
      <c r="F22" s="42" t="str">
        <f t="shared" si="0"/>
        <v/>
      </c>
      <c r="G22" s="41"/>
      <c r="H22" s="43"/>
      <c r="I22" s="43"/>
      <c r="J22" s="43"/>
      <c r="K22" s="40" t="str">
        <f t="shared" ref="K22:K32" si="2">IF(F22="","",(F22+H22+I22+J22))</f>
        <v/>
      </c>
      <c r="L22" s="43"/>
      <c r="M22" s="43"/>
      <c r="N22" s="42" t="str">
        <f t="shared" si="1"/>
        <v/>
      </c>
      <c r="O22" s="147" t="str">
        <f t="shared" ref="O22:O32" si="3">N22</f>
        <v/>
      </c>
      <c r="P22" s="148"/>
      <c r="T22" s="2">
        <f>COUNTA(C21:C25)</f>
        <v>0</v>
      </c>
    </row>
    <row r="23" spans="1:22" ht="16.5" customHeight="1" x14ac:dyDescent="0.25">
      <c r="A23" s="65"/>
      <c r="B23" s="150"/>
      <c r="C23" s="66"/>
      <c r="D23" s="66"/>
      <c r="E23" s="41"/>
      <c r="F23" s="42" t="str">
        <f t="shared" si="0"/>
        <v/>
      </c>
      <c r="G23" s="41"/>
      <c r="H23" s="43"/>
      <c r="I23" s="43"/>
      <c r="J23" s="43"/>
      <c r="K23" s="40" t="str">
        <f t="shared" si="2"/>
        <v/>
      </c>
      <c r="L23" s="43"/>
      <c r="M23" s="43"/>
      <c r="N23" s="42" t="str">
        <f t="shared" si="1"/>
        <v/>
      </c>
      <c r="O23" s="147" t="str">
        <f t="shared" si="3"/>
        <v/>
      </c>
      <c r="P23" s="148"/>
    </row>
    <row r="24" spans="1:22" ht="16.5" customHeight="1" x14ac:dyDescent="0.25">
      <c r="A24" s="65"/>
      <c r="B24" s="150"/>
      <c r="C24" s="66"/>
      <c r="D24" s="66"/>
      <c r="E24" s="41"/>
      <c r="F24" s="42" t="str">
        <f t="shared" si="0"/>
        <v/>
      </c>
      <c r="G24" s="41"/>
      <c r="H24" s="43"/>
      <c r="I24" s="43"/>
      <c r="J24" s="43"/>
      <c r="K24" s="40" t="str">
        <f t="shared" si="2"/>
        <v/>
      </c>
      <c r="L24" s="43"/>
      <c r="M24" s="43"/>
      <c r="N24" s="42" t="str">
        <f t="shared" si="1"/>
        <v/>
      </c>
      <c r="O24" s="147" t="str">
        <f t="shared" si="3"/>
        <v/>
      </c>
      <c r="P24" s="148"/>
    </row>
    <row r="25" spans="1:22" ht="16.5" customHeight="1" x14ac:dyDescent="0.25">
      <c r="A25" s="65"/>
      <c r="B25" s="150"/>
      <c r="C25" s="66"/>
      <c r="D25" s="66"/>
      <c r="E25" s="41"/>
      <c r="F25" s="42" t="str">
        <f t="shared" si="0"/>
        <v/>
      </c>
      <c r="G25" s="41"/>
      <c r="H25" s="43"/>
      <c r="I25" s="43"/>
      <c r="J25" s="43"/>
      <c r="K25" s="40" t="str">
        <f t="shared" si="2"/>
        <v/>
      </c>
      <c r="L25" s="43"/>
      <c r="M25" s="43"/>
      <c r="N25" s="42" t="str">
        <f t="shared" si="1"/>
        <v/>
      </c>
      <c r="O25" s="147" t="str">
        <f t="shared" si="3"/>
        <v/>
      </c>
      <c r="P25" s="148"/>
    </row>
    <row r="26" spans="1:22" ht="16.5" customHeight="1" x14ac:dyDescent="0.25">
      <c r="A26" s="65"/>
      <c r="B26" s="150"/>
      <c r="C26" s="66"/>
      <c r="D26" s="66"/>
      <c r="E26" s="41"/>
      <c r="F26" s="42" t="str">
        <f t="shared" si="0"/>
        <v/>
      </c>
      <c r="G26" s="41"/>
      <c r="H26" s="43"/>
      <c r="I26" s="43"/>
      <c r="J26" s="43"/>
      <c r="K26" s="40" t="str">
        <f t="shared" si="2"/>
        <v/>
      </c>
      <c r="L26" s="43"/>
      <c r="M26" s="43"/>
      <c r="N26" s="42" t="str">
        <f t="shared" si="1"/>
        <v/>
      </c>
      <c r="O26" s="147" t="str">
        <f t="shared" si="3"/>
        <v/>
      </c>
      <c r="P26" s="148"/>
    </row>
    <row r="27" spans="1:22" ht="16.5" customHeight="1" x14ac:dyDescent="0.25">
      <c r="A27" s="65"/>
      <c r="B27" s="150"/>
      <c r="C27" s="66"/>
      <c r="D27" s="66"/>
      <c r="E27" s="41"/>
      <c r="F27" s="42" t="str">
        <f t="shared" si="0"/>
        <v/>
      </c>
      <c r="G27" s="41"/>
      <c r="H27" s="43"/>
      <c r="I27" s="43"/>
      <c r="J27" s="43"/>
      <c r="K27" s="40" t="str">
        <f t="shared" si="2"/>
        <v/>
      </c>
      <c r="L27" s="43"/>
      <c r="M27" s="43"/>
      <c r="N27" s="42" t="str">
        <f t="shared" si="1"/>
        <v/>
      </c>
      <c r="O27" s="147" t="str">
        <f t="shared" si="3"/>
        <v/>
      </c>
      <c r="P27" s="148"/>
    </row>
    <row r="28" spans="1:22" ht="16.5" customHeight="1" x14ac:dyDescent="0.25">
      <c r="A28" s="65"/>
      <c r="B28" s="150"/>
      <c r="C28" s="66"/>
      <c r="D28" s="66"/>
      <c r="E28" s="41"/>
      <c r="F28" s="42" t="str">
        <f t="shared" si="0"/>
        <v/>
      </c>
      <c r="G28" s="41"/>
      <c r="H28" s="43"/>
      <c r="I28" s="43"/>
      <c r="J28" s="43"/>
      <c r="K28" s="40" t="str">
        <f t="shared" si="2"/>
        <v/>
      </c>
      <c r="L28" s="43"/>
      <c r="M28" s="43"/>
      <c r="N28" s="42" t="str">
        <f t="shared" si="1"/>
        <v/>
      </c>
      <c r="O28" s="147" t="str">
        <f t="shared" si="3"/>
        <v/>
      </c>
      <c r="P28" s="148"/>
    </row>
    <row r="29" spans="1:22" ht="16.5" customHeight="1" x14ac:dyDescent="0.25">
      <c r="A29" s="65"/>
      <c r="B29" s="150"/>
      <c r="C29" s="66"/>
      <c r="D29" s="66"/>
      <c r="E29" s="41"/>
      <c r="F29" s="42" t="str">
        <f t="shared" si="0"/>
        <v/>
      </c>
      <c r="G29" s="41"/>
      <c r="H29" s="43"/>
      <c r="I29" s="43"/>
      <c r="J29" s="43"/>
      <c r="K29" s="40" t="str">
        <f t="shared" si="2"/>
        <v/>
      </c>
      <c r="L29" s="43"/>
      <c r="M29" s="43"/>
      <c r="N29" s="42" t="str">
        <f t="shared" si="1"/>
        <v/>
      </c>
      <c r="O29" s="147" t="str">
        <f t="shared" si="3"/>
        <v/>
      </c>
      <c r="P29" s="148"/>
    </row>
    <row r="30" spans="1:22" ht="16.5" customHeight="1" x14ac:dyDescent="0.25">
      <c r="A30" s="65"/>
      <c r="B30" s="150"/>
      <c r="C30" s="66"/>
      <c r="D30" s="66"/>
      <c r="E30" s="41"/>
      <c r="F30" s="42" t="str">
        <f t="shared" si="0"/>
        <v/>
      </c>
      <c r="G30" s="41"/>
      <c r="H30" s="43"/>
      <c r="I30" s="43"/>
      <c r="J30" s="43"/>
      <c r="K30" s="40" t="str">
        <f t="shared" si="2"/>
        <v/>
      </c>
      <c r="L30" s="43"/>
      <c r="M30" s="43"/>
      <c r="N30" s="42" t="str">
        <f t="shared" si="1"/>
        <v/>
      </c>
      <c r="O30" s="147" t="str">
        <f t="shared" si="3"/>
        <v/>
      </c>
      <c r="P30" s="148"/>
    </row>
    <row r="31" spans="1:22" s="1" customFormat="1" ht="16.5" customHeight="1" x14ac:dyDescent="0.25">
      <c r="A31" s="65"/>
      <c r="B31" s="150"/>
      <c r="C31" s="66"/>
      <c r="D31" s="66"/>
      <c r="E31" s="41"/>
      <c r="F31" s="42" t="str">
        <f t="shared" si="0"/>
        <v/>
      </c>
      <c r="G31" s="41"/>
      <c r="H31" s="43"/>
      <c r="I31" s="43"/>
      <c r="J31" s="43"/>
      <c r="K31" s="40" t="str">
        <f t="shared" si="2"/>
        <v/>
      </c>
      <c r="L31" s="43"/>
      <c r="M31" s="43"/>
      <c r="N31" s="42" t="str">
        <f t="shared" si="1"/>
        <v/>
      </c>
      <c r="O31" s="147" t="str">
        <f t="shared" si="3"/>
        <v/>
      </c>
      <c r="P31" s="148"/>
    </row>
    <row r="32" spans="1:22" ht="16.5" customHeight="1" x14ac:dyDescent="0.25">
      <c r="A32" s="65"/>
      <c r="B32" s="150"/>
      <c r="C32" s="66"/>
      <c r="D32" s="66"/>
      <c r="E32" s="41"/>
      <c r="F32" s="42" t="str">
        <f t="shared" si="0"/>
        <v/>
      </c>
      <c r="G32" s="41"/>
      <c r="H32" s="43"/>
      <c r="I32" s="43"/>
      <c r="J32" s="43"/>
      <c r="K32" s="40" t="str">
        <f t="shared" si="2"/>
        <v/>
      </c>
      <c r="L32" s="43"/>
      <c r="M32" s="43"/>
      <c r="N32" s="42" t="str">
        <f t="shared" si="1"/>
        <v/>
      </c>
      <c r="O32" s="147" t="str">
        <f t="shared" si="3"/>
        <v/>
      </c>
      <c r="P32" s="148"/>
    </row>
    <row r="33" spans="1:16" ht="16.5" customHeight="1" x14ac:dyDescent="0.25">
      <c r="A33" s="40" t="str">
        <f t="shared" ref="A33:E33" si="4">IF(SUM(A21:A32)=0,"",SUM(A21:A32))</f>
        <v/>
      </c>
      <c r="B33" s="40"/>
      <c r="C33" s="40" t="str">
        <f t="shared" si="4"/>
        <v/>
      </c>
      <c r="D33" s="40">
        <f>SUM(D21:D32)</f>
        <v>0</v>
      </c>
      <c r="E33" s="40" t="str">
        <f t="shared" si="4"/>
        <v/>
      </c>
      <c r="F33" s="40" t="str">
        <f>IF(SUM(F21:F32)=0,"",SUM(F21:F32))</f>
        <v/>
      </c>
      <c r="G33" s="40" t="str">
        <f>IF(SUM(G21:G32)=0,"",SUM(G21:G32))</f>
        <v/>
      </c>
      <c r="H33" s="40" t="str">
        <f t="shared" ref="H33:N33" si="5">IF(SUM(H21:H32)=0,"",SUM(H21:H32))</f>
        <v/>
      </c>
      <c r="I33" s="40" t="str">
        <f t="shared" si="5"/>
        <v/>
      </c>
      <c r="J33" s="40" t="str">
        <f t="shared" si="5"/>
        <v/>
      </c>
      <c r="K33" s="40" t="str">
        <f t="shared" si="5"/>
        <v/>
      </c>
      <c r="L33" s="40" t="str">
        <f t="shared" si="5"/>
        <v/>
      </c>
      <c r="M33" s="40" t="str">
        <f t="shared" si="5"/>
        <v/>
      </c>
      <c r="N33" s="42" t="str">
        <f t="shared" si="5"/>
        <v/>
      </c>
      <c r="O33" s="149" t="str">
        <f>IF(SUM(O21:O32)=0,"",SUM(O21:O32))</f>
        <v/>
      </c>
      <c r="P33" s="148"/>
    </row>
    <row r="34" spans="1:16" ht="16.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5"/>
      <c r="O34" s="9"/>
    </row>
    <row r="35" spans="1:16" ht="25.5" customHeight="1" x14ac:dyDescent="0.25">
      <c r="A35" s="227" t="s">
        <v>78</v>
      </c>
      <c r="B35" s="227"/>
      <c r="C35" s="227"/>
      <c r="D35" s="227"/>
      <c r="E35" s="228"/>
      <c r="F35" s="10" t="s">
        <v>24</v>
      </c>
      <c r="H35" s="10" t="s">
        <v>6</v>
      </c>
      <c r="I35" s="10" t="s">
        <v>9</v>
      </c>
      <c r="J35" s="10" t="s">
        <v>7</v>
      </c>
      <c r="K35" s="10" t="s">
        <v>8</v>
      </c>
      <c r="L35" s="23"/>
      <c r="M35" s="23"/>
      <c r="N35" s="23"/>
    </row>
    <row r="36" spans="1:16" ht="16.5" customHeight="1" x14ac:dyDescent="0.25">
      <c r="A36" s="227"/>
      <c r="B36" s="227"/>
      <c r="C36" s="227"/>
      <c r="D36" s="227"/>
      <c r="E36" s="228"/>
      <c r="F36" s="16" t="str">
        <f>F33</f>
        <v/>
      </c>
      <c r="H36" s="29"/>
      <c r="I36" s="29"/>
      <c r="J36" s="30"/>
      <c r="K36" s="31" t="str">
        <f>IF(OR(F36="",F36=0),"",ROUND(F36*(H36*I36+J36)/1000,2))</f>
        <v/>
      </c>
      <c r="L36" s="38"/>
      <c r="M36" s="249" t="s">
        <v>8</v>
      </c>
      <c r="N36" s="250"/>
      <c r="O36" s="147" t="str">
        <f>K36</f>
        <v/>
      </c>
    </row>
    <row r="37" spans="1:16" ht="5.25" customHeight="1" x14ac:dyDescent="0.25">
      <c r="A37" s="3"/>
      <c r="B37" s="3"/>
      <c r="C37" s="3"/>
      <c r="D37" s="3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 ht="15" customHeight="1" x14ac:dyDescent="0.25">
      <c r="A38" s="13"/>
      <c r="B38" s="3"/>
      <c r="C38" s="3"/>
      <c r="D38" s="3"/>
      <c r="E38" s="20"/>
      <c r="F38" s="20"/>
      <c r="G38" s="20"/>
      <c r="H38" s="21"/>
      <c r="I38" s="21"/>
      <c r="J38" s="27" t="s">
        <v>18</v>
      </c>
      <c r="K38" s="31" t="str">
        <f>IF(K33&lt;&gt;"",IF(K36&lt;&gt;0,K33+K36,""),"")</f>
        <v/>
      </c>
      <c r="L38" s="38"/>
      <c r="M38" s="18"/>
      <c r="N38" s="45"/>
    </row>
    <row r="39" spans="1:16" ht="7.5" customHeight="1" x14ac:dyDescent="0.25">
      <c r="A39" s="13"/>
      <c r="B39" s="3"/>
      <c r="C39" s="3"/>
      <c r="D39" s="3"/>
      <c r="E39" s="20"/>
      <c r="F39" s="20"/>
      <c r="G39" s="20"/>
      <c r="H39" s="21"/>
      <c r="I39" s="21"/>
      <c r="J39" s="22"/>
      <c r="K39" s="17"/>
      <c r="L39" s="17"/>
      <c r="M39" s="18"/>
      <c r="N39" s="19"/>
    </row>
    <row r="40" spans="1:16" ht="25.5" customHeight="1" x14ac:dyDescent="0.25">
      <c r="A40" s="229" t="s">
        <v>25</v>
      </c>
      <c r="B40" s="229"/>
      <c r="C40" s="229"/>
      <c r="D40" s="229"/>
      <c r="E40" s="230"/>
      <c r="F40" s="26" t="s">
        <v>17</v>
      </c>
      <c r="G40" s="23"/>
      <c r="H40" s="23"/>
      <c r="J40" s="10" t="s">
        <v>15</v>
      </c>
      <c r="K40" s="10" t="s">
        <v>16</v>
      </c>
      <c r="L40" s="23"/>
      <c r="M40" s="23"/>
      <c r="N40" s="23"/>
    </row>
    <row r="41" spans="1:16" x14ac:dyDescent="0.25">
      <c r="A41" s="229"/>
      <c r="B41" s="229"/>
      <c r="C41" s="229"/>
      <c r="D41" s="229"/>
      <c r="E41" s="230"/>
      <c r="F41" s="16" t="str">
        <f>F33</f>
        <v/>
      </c>
      <c r="G41" s="24"/>
      <c r="H41" s="25"/>
      <c r="J41" s="30"/>
      <c r="K41" s="31" t="str">
        <f>IF(F41&lt;&gt;"",ROUND(F41*J41,2),"")</f>
        <v/>
      </c>
      <c r="L41" s="38"/>
      <c r="M41" s="249" t="s">
        <v>16</v>
      </c>
      <c r="N41" s="250"/>
      <c r="O41" s="147" t="str">
        <f>K41</f>
        <v/>
      </c>
    </row>
    <row r="42" spans="1:16" ht="5.25" customHeight="1" x14ac:dyDescent="0.25">
      <c r="A42" s="3"/>
      <c r="B42" s="3"/>
      <c r="C42" s="3"/>
      <c r="D42" s="3"/>
      <c r="E42"/>
      <c r="F42"/>
      <c r="G42"/>
      <c r="H42"/>
      <c r="L42" s="46"/>
      <c r="M42" s="46"/>
      <c r="N42" s="46"/>
    </row>
    <row r="43" spans="1:16" x14ac:dyDescent="0.25">
      <c r="B43" s="3"/>
      <c r="C43" s="3"/>
      <c r="D43" s="3"/>
      <c r="E43"/>
      <c r="F43"/>
      <c r="G43"/>
      <c r="H43"/>
      <c r="J43" s="136" t="s">
        <v>108</v>
      </c>
      <c r="K43" s="31" t="str">
        <f>IF(K33&lt;&gt;"",IF(K41&lt;&gt;0,K33+K41,""),"")</f>
        <v/>
      </c>
      <c r="L43" s="38"/>
      <c r="M43" s="46"/>
      <c r="N43" s="38"/>
      <c r="O43" s="128"/>
    </row>
    <row r="44" spans="1:16" ht="8.25" customHeight="1" x14ac:dyDescent="0.25">
      <c r="B44" s="3"/>
      <c r="C44" s="3"/>
      <c r="D44" s="3"/>
      <c r="E44"/>
      <c r="F44"/>
      <c r="G44"/>
      <c r="H44"/>
      <c r="J44" s="28"/>
      <c r="K44" s="38"/>
      <c r="L44" s="38"/>
      <c r="M44" s="46"/>
      <c r="N44" s="38"/>
    </row>
    <row r="45" spans="1:16" s="47" customFormat="1" ht="21.75" customHeight="1" x14ac:dyDescent="0.3">
      <c r="A45" s="244" t="s">
        <v>93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3" t="str">
        <f>(IF(ISNUMBER(N33),N33+K36+K41,"0,00"))</f>
        <v>0,00</v>
      </c>
      <c r="O45" s="243"/>
    </row>
    <row r="46" spans="1:16" ht="19.5" customHeight="1" x14ac:dyDescent="0.25">
      <c r="A46" s="245" t="s">
        <v>97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7"/>
      <c r="N46" s="243" t="str">
        <f>(IF(ISNUMBER(O33),O33+O36+O41,"0,00"))</f>
        <v>0,00</v>
      </c>
      <c r="O46" s="243"/>
    </row>
    <row r="47" spans="1:16" ht="15.75" customHeight="1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</row>
    <row r="48" spans="1:16" x14ac:dyDescent="0.25">
      <c r="A48" s="137" t="s">
        <v>109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4" x14ac:dyDescent="0.25">
      <c r="A49" s="115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240"/>
      <c r="M49" s="240"/>
      <c r="N49" s="1"/>
    </row>
    <row r="50" spans="1:14" x14ac:dyDescent="0.25">
      <c r="A50" s="3"/>
    </row>
    <row r="51" spans="1:14" x14ac:dyDescent="0.25">
      <c r="A51" s="3"/>
    </row>
    <row r="52" spans="1:14" x14ac:dyDescent="0.25">
      <c r="A52" s="3"/>
    </row>
    <row r="54" spans="1:14" x14ac:dyDescent="0.25">
      <c r="A54" s="3"/>
    </row>
    <row r="55" spans="1:14" x14ac:dyDescent="0.25">
      <c r="A55" s="3"/>
    </row>
    <row r="56" spans="1:14" x14ac:dyDescent="0.25">
      <c r="A56" s="3"/>
    </row>
  </sheetData>
  <sheetProtection algorithmName="SHA-512" hashValue="yOi/kCQpIfJTUsw0ZD43y2b/g4PwGkXSo9YI67xM/xPRjGgO57K9xc5c4dxpln5RBw98mFX3Mi4Vg9z3xi8sXw==" saltValue="wGKSwQLFuyo63ZmbNngoSw==" spinCount="100000" sheet="1" selectLockedCells="1" sort="0" autoFilter="0"/>
  <mergeCells count="34">
    <mergeCell ref="N45:O45"/>
    <mergeCell ref="A45:M45"/>
    <mergeCell ref="A46:M46"/>
    <mergeCell ref="N46:O46"/>
    <mergeCell ref="O19:P19"/>
    <mergeCell ref="M36:N36"/>
    <mergeCell ref="M41:N41"/>
    <mergeCell ref="L49:M49"/>
    <mergeCell ref="A19:A20"/>
    <mergeCell ref="B19:B20"/>
    <mergeCell ref="C19:C20"/>
    <mergeCell ref="K19:K20"/>
    <mergeCell ref="K5:N5"/>
    <mergeCell ref="A35:E36"/>
    <mergeCell ref="A40:E41"/>
    <mergeCell ref="E5:H5"/>
    <mergeCell ref="I5:J5"/>
    <mergeCell ref="A12:C13"/>
    <mergeCell ref="E11:N11"/>
    <mergeCell ref="J9:K9"/>
    <mergeCell ref="E9:F9"/>
    <mergeCell ref="O11:P14"/>
    <mergeCell ref="D19:D20"/>
    <mergeCell ref="E19:E20"/>
    <mergeCell ref="G19:G20"/>
    <mergeCell ref="L19:L20"/>
    <mergeCell ref="F19:F20"/>
    <mergeCell ref="M19:M20"/>
    <mergeCell ref="N19:N20"/>
    <mergeCell ref="H19:J19"/>
    <mergeCell ref="F13:H13"/>
    <mergeCell ref="J13:M13"/>
    <mergeCell ref="A15:I15"/>
    <mergeCell ref="A16:I16"/>
  </mergeCells>
  <conditionalFormatting sqref="N13">
    <cfRule type="cellIs" dxfId="79" priority="2" operator="lessThan">
      <formula>0.8</formula>
    </cfRule>
  </conditionalFormatting>
  <conditionalFormatting sqref="O11:P14">
    <cfRule type="containsText" dxfId="78" priority="1" operator="containsText" text="Die gewährte monatliche Ausbildungsvergütung liegt unter 80 Prozent der vergleichbaren Ausbildungsvergütung nach dem TVAöD-Pflege. Eine Erstattung durch das Land ist ausgeschlossen. ">
      <formula>NOT(ISERROR(SEARCH("Die gewährte monatliche Ausbildungsvergütung liegt unter 80 Prozent der vergleichbaren Ausbildungsvergütung nach dem TVAöD-Pflege. Eine Erstattung durch das Land ist ausgeschlossen. ",O11)))</formula>
    </cfRule>
  </conditionalFormatting>
  <dataValidations count="2">
    <dataValidation type="list" allowBlank="1" showInputMessage="1" showErrorMessage="1" sqref="K7">
      <formula1>$W$5:$W$6</formula1>
    </dataValidation>
    <dataValidation type="list" allowBlank="1" showInputMessage="1" showErrorMessage="1" sqref="F7">
      <formula1>$W$8:$W$9</formula1>
    </dataValidation>
  </dataValidations>
  <pageMargins left="0.59055118110236227" right="0.35433070866141736" top="0.6692913385826772" bottom="0.51181102362204722" header="0.31496062992125984" footer="0.31496062992125984"/>
  <pageSetup paperSize="9" scale="64" orientation="landscape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showGridLines="0" zoomScaleNormal="100" zoomScalePageLayoutView="120" workbookViewId="0">
      <selection activeCell="K15" sqref="K15"/>
    </sheetView>
  </sheetViews>
  <sheetFormatPr baseColWidth="10" defaultColWidth="11.42578125" defaultRowHeight="15" x14ac:dyDescent="0.25"/>
  <cols>
    <col min="1" max="1" width="9.28515625" style="2" customWidth="1"/>
    <col min="2" max="2" width="7.85546875" style="2" customWidth="1"/>
    <col min="3" max="3" width="10.42578125" style="2" customWidth="1"/>
    <col min="4" max="4" width="12.140625" style="2" customWidth="1"/>
    <col min="5" max="5" width="6.85546875" style="2" customWidth="1"/>
    <col min="6" max="6" width="10.5703125" style="2" customWidth="1"/>
    <col min="7" max="8" width="11.7109375" style="2" customWidth="1"/>
    <col min="9" max="9" width="10.5703125" style="2" customWidth="1"/>
    <col min="10" max="10" width="10.42578125" style="2" customWidth="1"/>
    <col min="11" max="11" width="10.85546875" style="2" customWidth="1"/>
    <col min="12" max="13" width="11.7109375" style="2" customWidth="1"/>
    <col min="14" max="14" width="11" style="2" customWidth="1"/>
    <col min="15" max="15" width="13.5703125" style="2" customWidth="1"/>
    <col min="16" max="16" width="21" style="2" customWidth="1"/>
    <col min="17" max="17" width="11.42578125" style="2"/>
    <col min="18" max="23" width="0" style="2" hidden="1" customWidth="1"/>
    <col min="24" max="16384" width="11.42578125" style="2"/>
  </cols>
  <sheetData>
    <row r="1" spans="1:23" ht="15.75" x14ac:dyDescent="0.25">
      <c r="A1" s="116" t="s">
        <v>100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23" ht="18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3" ht="15.75" customHeight="1" x14ac:dyDescent="0.25">
      <c r="A3" s="6" t="s">
        <v>26</v>
      </c>
      <c r="B3" s="13"/>
      <c r="C3" s="13"/>
      <c r="D3" s="13"/>
      <c r="E3" s="170">
        <f>'Abrechnung Zusammenfassung'!F7</f>
        <v>0</v>
      </c>
      <c r="F3" s="168"/>
      <c r="G3" s="168"/>
      <c r="H3" s="168"/>
      <c r="I3" s="168"/>
      <c r="J3" s="168"/>
      <c r="K3" s="168"/>
      <c r="L3" s="168"/>
      <c r="M3" s="168"/>
      <c r="N3" s="169"/>
    </row>
    <row r="4" spans="1:23" s="36" customFormat="1" ht="8.25" customHeight="1" x14ac:dyDescent="0.25">
      <c r="A4" s="32"/>
      <c r="B4" s="33"/>
      <c r="C4" s="33"/>
      <c r="D4" s="33"/>
      <c r="E4" s="34"/>
      <c r="F4" s="34"/>
      <c r="G4" s="34"/>
      <c r="H4" s="34"/>
      <c r="I4" s="34"/>
      <c r="J4" s="34"/>
      <c r="K4" s="35"/>
      <c r="L4" s="35"/>
      <c r="M4" s="35"/>
      <c r="N4" s="35"/>
    </row>
    <row r="5" spans="1:23" ht="15.75" customHeight="1" x14ac:dyDescent="0.25">
      <c r="A5" s="6" t="s">
        <v>54</v>
      </c>
      <c r="B5" s="13"/>
      <c r="C5" s="13"/>
      <c r="D5" s="13"/>
      <c r="E5" s="231"/>
      <c r="F5" s="231"/>
      <c r="G5" s="231"/>
      <c r="H5" s="231"/>
      <c r="I5" s="232" t="s">
        <v>53</v>
      </c>
      <c r="J5" s="233"/>
      <c r="K5" s="226"/>
      <c r="L5" s="226"/>
      <c r="M5" s="226"/>
      <c r="N5" s="226"/>
      <c r="W5" s="2" t="s">
        <v>3</v>
      </c>
    </row>
    <row r="6" spans="1:23" ht="7.5" customHeight="1" x14ac:dyDescent="0.25">
      <c r="A6" s="7"/>
      <c r="B6" s="8"/>
      <c r="C6" s="13"/>
      <c r="D6" s="13"/>
      <c r="E6" s="14"/>
      <c r="F6" s="14"/>
      <c r="G6" s="14"/>
      <c r="H6" s="14"/>
      <c r="I6" s="12"/>
      <c r="J6" s="12"/>
      <c r="K6" s="12"/>
      <c r="L6" s="12"/>
      <c r="M6" s="12"/>
      <c r="N6" s="12"/>
      <c r="W6" s="2" t="s">
        <v>4</v>
      </c>
    </row>
    <row r="7" spans="1:23" ht="15.75" customHeight="1" x14ac:dyDescent="0.25">
      <c r="A7" s="7" t="s">
        <v>20</v>
      </c>
      <c r="B7" s="8"/>
      <c r="E7" s="117" t="s">
        <v>116</v>
      </c>
      <c r="F7" s="67"/>
      <c r="G7" s="2" t="s">
        <v>115</v>
      </c>
      <c r="H7" s="68"/>
      <c r="J7" s="145" t="s">
        <v>117</v>
      </c>
      <c r="K7" s="67"/>
      <c r="L7" s="2" t="s">
        <v>115</v>
      </c>
      <c r="M7" s="68"/>
    </row>
    <row r="8" spans="1:23" ht="7.5" customHeight="1" x14ac:dyDescent="0.25">
      <c r="A8" s="7"/>
      <c r="B8" s="8"/>
      <c r="E8" s="4"/>
      <c r="F8" s="39"/>
      <c r="G8" s="39"/>
      <c r="H8" s="4"/>
      <c r="I8" s="4"/>
      <c r="J8" s="12"/>
      <c r="K8" s="12"/>
      <c r="L8" s="12"/>
      <c r="M8" s="12"/>
      <c r="N8" s="12"/>
      <c r="W8" s="2" t="s">
        <v>4</v>
      </c>
    </row>
    <row r="9" spans="1:23" ht="16.5" customHeight="1" x14ac:dyDescent="0.25">
      <c r="A9" s="7" t="s">
        <v>21</v>
      </c>
      <c r="B9" s="8"/>
      <c r="C9" s="91" t="s">
        <v>68</v>
      </c>
      <c r="E9" s="238" t="s">
        <v>22</v>
      </c>
      <c r="F9" s="239"/>
      <c r="G9" s="67"/>
      <c r="J9" s="236" t="s">
        <v>19</v>
      </c>
      <c r="K9" s="237"/>
      <c r="L9" s="67"/>
      <c r="M9" s="37"/>
      <c r="N9" s="12"/>
      <c r="O9" s="133"/>
      <c r="P9" s="133"/>
      <c r="W9" s="2" t="s">
        <v>5</v>
      </c>
    </row>
    <row r="10" spans="1:23" ht="7.5" customHeight="1" x14ac:dyDescent="0.25">
      <c r="A10" s="7"/>
      <c r="B10" s="8"/>
      <c r="C10" s="13"/>
      <c r="D10" s="13"/>
      <c r="E10" s="4"/>
      <c r="F10" s="4"/>
      <c r="G10" s="4"/>
      <c r="H10" s="12"/>
      <c r="I10" s="12"/>
      <c r="J10" s="12"/>
      <c r="K10" s="12"/>
      <c r="L10" s="12"/>
      <c r="M10" s="12"/>
      <c r="N10" s="12"/>
      <c r="O10" s="133"/>
      <c r="P10" s="133"/>
    </row>
    <row r="11" spans="1:23" ht="15.75" customHeight="1" x14ac:dyDescent="0.25">
      <c r="A11" s="7" t="s">
        <v>73</v>
      </c>
      <c r="B11" s="13"/>
      <c r="C11" s="13"/>
      <c r="D11" s="13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07" t="str">
        <f>IF(N13&lt;80%,V16,IF(AND(N13&gt;80%,N13&lt;89.995%),V17,""))</f>
        <v/>
      </c>
      <c r="P11" s="207"/>
    </row>
    <row r="12" spans="1:23" ht="20.25" customHeight="1" x14ac:dyDescent="0.25">
      <c r="A12" s="234" t="s">
        <v>72</v>
      </c>
      <c r="B12" s="234"/>
      <c r="C12" s="234"/>
      <c r="D12" s="13"/>
      <c r="E12" s="95"/>
      <c r="F12" s="95"/>
      <c r="G12" s="95"/>
      <c r="H12" s="96"/>
      <c r="I12" s="96"/>
      <c r="J12" s="96"/>
      <c r="K12" s="97"/>
      <c r="L12" s="97"/>
      <c r="M12" s="97"/>
      <c r="N12" s="12"/>
      <c r="O12" s="207"/>
      <c r="P12" s="207"/>
      <c r="V12" s="129"/>
    </row>
    <row r="13" spans="1:23" ht="29.25" customHeight="1" x14ac:dyDescent="0.25">
      <c r="A13" s="235"/>
      <c r="B13" s="235"/>
      <c r="C13" s="235"/>
      <c r="D13" s="101"/>
      <c r="E13" s="99"/>
      <c r="F13" s="218" t="s">
        <v>71</v>
      </c>
      <c r="G13" s="218"/>
      <c r="H13" s="218"/>
      <c r="I13" s="100" t="str">
        <f>IF((D13=""),"",(IF($L$9="",1490.69,1552.07)))</f>
        <v/>
      </c>
      <c r="J13" s="219" t="s">
        <v>75</v>
      </c>
      <c r="K13" s="219"/>
      <c r="L13" s="219"/>
      <c r="M13" s="220"/>
      <c r="N13" s="102" t="str">
        <f>IF(ISNUMBER(D13),D13/I13,"0,00%")</f>
        <v>0,00%</v>
      </c>
      <c r="O13" s="207"/>
      <c r="P13" s="207"/>
    </row>
    <row r="14" spans="1:23" ht="10.5" customHeight="1" x14ac:dyDescent="0.25">
      <c r="A14" s="142"/>
      <c r="B14" s="142"/>
      <c r="C14" s="142"/>
      <c r="D14" s="251"/>
      <c r="E14" s="99"/>
      <c r="F14" s="143"/>
      <c r="G14" s="143"/>
      <c r="H14" s="143"/>
      <c r="I14" s="106"/>
      <c r="J14" s="144"/>
      <c r="K14" s="144"/>
      <c r="L14" s="144"/>
      <c r="M14" s="144"/>
      <c r="N14" s="108"/>
      <c r="O14" s="207"/>
      <c r="P14" s="207"/>
    </row>
    <row r="15" spans="1:23" ht="21.75" customHeight="1" x14ac:dyDescent="0.25">
      <c r="A15" s="221" t="s">
        <v>106</v>
      </c>
      <c r="B15" s="221"/>
      <c r="C15" s="221"/>
      <c r="D15" s="221"/>
      <c r="E15" s="221"/>
      <c r="F15" s="221"/>
      <c r="G15" s="221"/>
      <c r="H15" s="221"/>
      <c r="I15" s="222"/>
      <c r="J15" s="111" t="s">
        <v>76</v>
      </c>
      <c r="K15" s="146"/>
      <c r="L15" s="113" t="s">
        <v>77</v>
      </c>
      <c r="M15" s="146"/>
      <c r="O15" s="140"/>
      <c r="P15" s="140"/>
    </row>
    <row r="16" spans="1:23" ht="24.75" customHeight="1" x14ac:dyDescent="0.25">
      <c r="A16" s="223" t="s">
        <v>122</v>
      </c>
      <c r="B16" s="224"/>
      <c r="C16" s="224"/>
      <c r="D16" s="224"/>
      <c r="E16" s="224"/>
      <c r="F16" s="224"/>
      <c r="G16" s="224"/>
      <c r="H16" s="224"/>
      <c r="I16" s="225"/>
      <c r="J16" s="111" t="s">
        <v>76</v>
      </c>
      <c r="K16" s="146"/>
      <c r="L16" s="113" t="s">
        <v>77</v>
      </c>
      <c r="M16" s="146"/>
      <c r="O16" s="126" t="s">
        <v>79</v>
      </c>
      <c r="P16" s="146"/>
      <c r="V16" s="139" t="s">
        <v>104</v>
      </c>
    </row>
    <row r="17" spans="1:22" ht="13.5" customHeight="1" x14ac:dyDescent="0.25">
      <c r="A17" s="123"/>
      <c r="B17" s="110"/>
      <c r="C17" s="110"/>
      <c r="D17" s="110"/>
      <c r="E17" s="110"/>
      <c r="F17" s="110"/>
      <c r="G17" s="110"/>
      <c r="H17" s="110"/>
      <c r="I17" s="110"/>
      <c r="J17" s="124"/>
      <c r="K17" s="144"/>
      <c r="L17" s="108"/>
      <c r="V17" s="134" t="s">
        <v>105</v>
      </c>
    </row>
    <row r="18" spans="1:22" ht="9" customHeight="1" x14ac:dyDescent="0.25">
      <c r="C18" s="115"/>
      <c r="D18" s="121"/>
      <c r="E18" s="122"/>
      <c r="F18" s="122"/>
      <c r="G18" s="122"/>
      <c r="H18" s="121"/>
      <c r="I18" s="121"/>
      <c r="J18" s="121"/>
      <c r="K18" s="122"/>
      <c r="L18" s="144"/>
      <c r="M18" s="144"/>
      <c r="N18" s="108"/>
    </row>
    <row r="19" spans="1:22" ht="27" customHeight="1" x14ac:dyDescent="0.25">
      <c r="A19" s="208" t="s">
        <v>0</v>
      </c>
      <c r="B19" s="208" t="s">
        <v>2</v>
      </c>
      <c r="C19" s="208" t="s">
        <v>81</v>
      </c>
      <c r="D19" s="208" t="s">
        <v>82</v>
      </c>
      <c r="E19" s="209" t="s">
        <v>83</v>
      </c>
      <c r="F19" s="212" t="s">
        <v>102</v>
      </c>
      <c r="G19" s="209" t="s">
        <v>84</v>
      </c>
      <c r="H19" s="215" t="s">
        <v>1</v>
      </c>
      <c r="I19" s="216"/>
      <c r="J19" s="217"/>
      <c r="K19" s="241" t="s">
        <v>23</v>
      </c>
      <c r="L19" s="209" t="s">
        <v>88</v>
      </c>
      <c r="M19" s="209" t="s">
        <v>89</v>
      </c>
      <c r="N19" s="212" t="s">
        <v>90</v>
      </c>
      <c r="O19" s="248" t="s">
        <v>114</v>
      </c>
      <c r="P19" s="248"/>
    </row>
    <row r="20" spans="1:22" ht="60" customHeight="1" x14ac:dyDescent="0.25">
      <c r="A20" s="208" t="s">
        <v>0</v>
      </c>
      <c r="B20" s="208"/>
      <c r="C20" s="208"/>
      <c r="D20" s="208"/>
      <c r="E20" s="210"/>
      <c r="F20" s="213"/>
      <c r="G20" s="210"/>
      <c r="H20" s="44" t="s">
        <v>85</v>
      </c>
      <c r="I20" s="5" t="s">
        <v>86</v>
      </c>
      <c r="J20" s="11" t="s">
        <v>87</v>
      </c>
      <c r="K20" s="242"/>
      <c r="L20" s="211"/>
      <c r="M20" s="211"/>
      <c r="N20" s="214"/>
      <c r="O20" s="104" t="s">
        <v>91</v>
      </c>
      <c r="P20" s="135" t="s">
        <v>107</v>
      </c>
    </row>
    <row r="21" spans="1:22" ht="16.5" customHeight="1" x14ac:dyDescent="0.25">
      <c r="A21" s="65"/>
      <c r="B21" s="150"/>
      <c r="C21" s="66"/>
      <c r="D21" s="66"/>
      <c r="E21" s="41"/>
      <c r="F21" s="42" t="str">
        <f t="shared" ref="F21:F32" si="0">IF(C21="","",C21+D21+E21)</f>
        <v/>
      </c>
      <c r="G21" s="41"/>
      <c r="H21" s="43"/>
      <c r="I21" s="43"/>
      <c r="J21" s="43"/>
      <c r="K21" s="40" t="str">
        <f>IF(F21="","",(F21+H21+I21+J21))</f>
        <v/>
      </c>
      <c r="L21" s="43"/>
      <c r="M21" s="43"/>
      <c r="N21" s="42" t="str">
        <f t="shared" ref="N21:N32" si="1">IF(K21="","",K21-L21-M21)</f>
        <v/>
      </c>
      <c r="O21" s="147"/>
      <c r="P21" s="148"/>
    </row>
    <row r="22" spans="1:22" ht="16.5" customHeight="1" x14ac:dyDescent="0.25">
      <c r="A22" s="65"/>
      <c r="B22" s="150"/>
      <c r="C22" s="66"/>
      <c r="D22" s="66"/>
      <c r="E22" s="41"/>
      <c r="F22" s="42" t="str">
        <f t="shared" si="0"/>
        <v/>
      </c>
      <c r="G22" s="41"/>
      <c r="H22" s="43"/>
      <c r="I22" s="43"/>
      <c r="J22" s="43"/>
      <c r="K22" s="40" t="str">
        <f t="shared" ref="K22:K32" si="2">IF(F22="","",(F22+H22+I22+J22))</f>
        <v/>
      </c>
      <c r="L22" s="43"/>
      <c r="M22" s="43"/>
      <c r="N22" s="42" t="str">
        <f t="shared" si="1"/>
        <v/>
      </c>
      <c r="O22" s="147"/>
      <c r="P22" s="148"/>
      <c r="T22" s="2">
        <f>COUNTA(C21:C25)</f>
        <v>0</v>
      </c>
    </row>
    <row r="23" spans="1:22" ht="16.5" customHeight="1" x14ac:dyDescent="0.25">
      <c r="A23" s="65"/>
      <c r="B23" s="150"/>
      <c r="C23" s="66"/>
      <c r="D23" s="66"/>
      <c r="E23" s="41"/>
      <c r="F23" s="42" t="str">
        <f t="shared" si="0"/>
        <v/>
      </c>
      <c r="G23" s="41"/>
      <c r="H23" s="43"/>
      <c r="I23" s="43"/>
      <c r="J23" s="43"/>
      <c r="K23" s="40" t="str">
        <f t="shared" si="2"/>
        <v/>
      </c>
      <c r="L23" s="43"/>
      <c r="M23" s="43"/>
      <c r="N23" s="42" t="str">
        <f t="shared" si="1"/>
        <v/>
      </c>
      <c r="O23" s="147"/>
      <c r="P23" s="148"/>
    </row>
    <row r="24" spans="1:22" ht="16.5" customHeight="1" x14ac:dyDescent="0.25">
      <c r="A24" s="65"/>
      <c r="B24" s="150"/>
      <c r="C24" s="66"/>
      <c r="D24" s="66"/>
      <c r="E24" s="41"/>
      <c r="F24" s="42" t="str">
        <f t="shared" si="0"/>
        <v/>
      </c>
      <c r="G24" s="41"/>
      <c r="H24" s="43"/>
      <c r="I24" s="43"/>
      <c r="J24" s="43"/>
      <c r="K24" s="40" t="str">
        <f t="shared" si="2"/>
        <v/>
      </c>
      <c r="L24" s="43"/>
      <c r="M24" s="43"/>
      <c r="N24" s="42" t="str">
        <f t="shared" si="1"/>
        <v/>
      </c>
      <c r="O24" s="147"/>
      <c r="P24" s="148"/>
    </row>
    <row r="25" spans="1:22" ht="16.5" customHeight="1" x14ac:dyDescent="0.25">
      <c r="A25" s="65"/>
      <c r="B25" s="150"/>
      <c r="C25" s="66"/>
      <c r="D25" s="66"/>
      <c r="E25" s="41"/>
      <c r="F25" s="42" t="str">
        <f t="shared" si="0"/>
        <v/>
      </c>
      <c r="G25" s="41"/>
      <c r="H25" s="43"/>
      <c r="I25" s="43"/>
      <c r="J25" s="43"/>
      <c r="K25" s="40" t="str">
        <f t="shared" si="2"/>
        <v/>
      </c>
      <c r="L25" s="43"/>
      <c r="M25" s="43"/>
      <c r="N25" s="42" t="str">
        <f t="shared" si="1"/>
        <v/>
      </c>
      <c r="O25" s="147"/>
      <c r="P25" s="148"/>
    </row>
    <row r="26" spans="1:22" ht="16.5" customHeight="1" x14ac:dyDescent="0.25">
      <c r="A26" s="65"/>
      <c r="B26" s="150"/>
      <c r="C26" s="66"/>
      <c r="D26" s="66"/>
      <c r="E26" s="41"/>
      <c r="F26" s="42" t="str">
        <f t="shared" si="0"/>
        <v/>
      </c>
      <c r="G26" s="41"/>
      <c r="H26" s="43"/>
      <c r="I26" s="43"/>
      <c r="J26" s="43"/>
      <c r="K26" s="40" t="str">
        <f t="shared" si="2"/>
        <v/>
      </c>
      <c r="L26" s="43"/>
      <c r="M26" s="43"/>
      <c r="N26" s="42" t="str">
        <f t="shared" si="1"/>
        <v/>
      </c>
      <c r="O26" s="147"/>
      <c r="P26" s="148"/>
    </row>
    <row r="27" spans="1:22" ht="16.5" customHeight="1" x14ac:dyDescent="0.25">
      <c r="A27" s="65"/>
      <c r="B27" s="150"/>
      <c r="C27" s="66"/>
      <c r="D27" s="66"/>
      <c r="E27" s="41"/>
      <c r="F27" s="42" t="str">
        <f t="shared" si="0"/>
        <v/>
      </c>
      <c r="G27" s="41"/>
      <c r="H27" s="43"/>
      <c r="I27" s="43"/>
      <c r="J27" s="43"/>
      <c r="K27" s="40" t="str">
        <f t="shared" si="2"/>
        <v/>
      </c>
      <c r="L27" s="43"/>
      <c r="M27" s="43"/>
      <c r="N27" s="42" t="str">
        <f t="shared" si="1"/>
        <v/>
      </c>
      <c r="O27" s="147"/>
      <c r="P27" s="148"/>
    </row>
    <row r="28" spans="1:22" ht="16.5" customHeight="1" x14ac:dyDescent="0.25">
      <c r="A28" s="65"/>
      <c r="B28" s="150"/>
      <c r="C28" s="66"/>
      <c r="D28" s="66"/>
      <c r="E28" s="41"/>
      <c r="F28" s="42" t="str">
        <f t="shared" si="0"/>
        <v/>
      </c>
      <c r="G28" s="41"/>
      <c r="H28" s="43"/>
      <c r="I28" s="43"/>
      <c r="J28" s="43"/>
      <c r="K28" s="40" t="str">
        <f t="shared" si="2"/>
        <v/>
      </c>
      <c r="L28" s="43"/>
      <c r="M28" s="43"/>
      <c r="N28" s="42" t="str">
        <f t="shared" si="1"/>
        <v/>
      </c>
      <c r="O28" s="147"/>
      <c r="P28" s="148"/>
    </row>
    <row r="29" spans="1:22" ht="16.5" customHeight="1" x14ac:dyDescent="0.25">
      <c r="A29" s="65"/>
      <c r="B29" s="150"/>
      <c r="C29" s="66"/>
      <c r="D29" s="66"/>
      <c r="E29" s="41"/>
      <c r="F29" s="42" t="str">
        <f t="shared" si="0"/>
        <v/>
      </c>
      <c r="G29" s="41"/>
      <c r="H29" s="43"/>
      <c r="I29" s="43"/>
      <c r="J29" s="43"/>
      <c r="K29" s="40" t="str">
        <f t="shared" si="2"/>
        <v/>
      </c>
      <c r="L29" s="43"/>
      <c r="M29" s="43"/>
      <c r="N29" s="42" t="str">
        <f t="shared" si="1"/>
        <v/>
      </c>
      <c r="O29" s="147"/>
      <c r="P29" s="148"/>
    </row>
    <row r="30" spans="1:22" ht="16.5" customHeight="1" x14ac:dyDescent="0.25">
      <c r="A30" s="65"/>
      <c r="B30" s="150"/>
      <c r="C30" s="66"/>
      <c r="D30" s="66"/>
      <c r="E30" s="41"/>
      <c r="F30" s="42" t="str">
        <f t="shared" si="0"/>
        <v/>
      </c>
      <c r="G30" s="41"/>
      <c r="H30" s="43"/>
      <c r="I30" s="43"/>
      <c r="J30" s="43"/>
      <c r="K30" s="40" t="str">
        <f t="shared" si="2"/>
        <v/>
      </c>
      <c r="L30" s="43"/>
      <c r="M30" s="43"/>
      <c r="N30" s="42" t="str">
        <f t="shared" si="1"/>
        <v/>
      </c>
      <c r="O30" s="147"/>
      <c r="P30" s="148"/>
    </row>
    <row r="31" spans="1:22" s="1" customFormat="1" ht="16.5" customHeight="1" x14ac:dyDescent="0.25">
      <c r="A31" s="65"/>
      <c r="B31" s="150"/>
      <c r="C31" s="66"/>
      <c r="D31" s="66"/>
      <c r="E31" s="41"/>
      <c r="F31" s="42" t="str">
        <f t="shared" si="0"/>
        <v/>
      </c>
      <c r="G31" s="41"/>
      <c r="H31" s="43"/>
      <c r="I31" s="43"/>
      <c r="J31" s="43"/>
      <c r="K31" s="40" t="str">
        <f t="shared" si="2"/>
        <v/>
      </c>
      <c r="L31" s="43"/>
      <c r="M31" s="43"/>
      <c r="N31" s="42" t="str">
        <f t="shared" si="1"/>
        <v/>
      </c>
      <c r="O31" s="147"/>
      <c r="P31" s="148"/>
    </row>
    <row r="32" spans="1:22" ht="16.5" customHeight="1" x14ac:dyDescent="0.25">
      <c r="A32" s="65"/>
      <c r="B32" s="150"/>
      <c r="C32" s="66"/>
      <c r="D32" s="66"/>
      <c r="E32" s="41"/>
      <c r="F32" s="42" t="str">
        <f t="shared" si="0"/>
        <v/>
      </c>
      <c r="G32" s="41"/>
      <c r="H32" s="43"/>
      <c r="I32" s="43"/>
      <c r="J32" s="43"/>
      <c r="K32" s="40" t="str">
        <f t="shared" si="2"/>
        <v/>
      </c>
      <c r="L32" s="43"/>
      <c r="M32" s="43"/>
      <c r="N32" s="42" t="str">
        <f t="shared" si="1"/>
        <v/>
      </c>
      <c r="O32" s="147"/>
      <c r="P32" s="148"/>
    </row>
    <row r="33" spans="1:16" ht="16.5" customHeight="1" x14ac:dyDescent="0.25">
      <c r="A33" s="40" t="str">
        <f t="shared" ref="A33:E33" si="3">IF(SUM(A21:A32)=0,"",SUM(A21:A32))</f>
        <v/>
      </c>
      <c r="B33" s="40"/>
      <c r="C33" s="40" t="str">
        <f t="shared" si="3"/>
        <v/>
      </c>
      <c r="D33" s="40">
        <f>SUM(D21:D32)</f>
        <v>0</v>
      </c>
      <c r="E33" s="40" t="str">
        <f t="shared" si="3"/>
        <v/>
      </c>
      <c r="F33" s="40" t="str">
        <f>IF(SUM(F21:F32)=0,"",SUM(F21:F32))</f>
        <v/>
      </c>
      <c r="G33" s="40" t="str">
        <f>IF(SUM(G21:G32)=0,"",SUM(G21:G32))</f>
        <v/>
      </c>
      <c r="H33" s="40" t="str">
        <f t="shared" ref="H33:N33" si="4">IF(SUM(H21:H32)=0,"",SUM(H21:H32))</f>
        <v/>
      </c>
      <c r="I33" s="40" t="str">
        <f t="shared" si="4"/>
        <v/>
      </c>
      <c r="J33" s="40" t="str">
        <f t="shared" si="4"/>
        <v/>
      </c>
      <c r="K33" s="40" t="str">
        <f t="shared" si="4"/>
        <v/>
      </c>
      <c r="L33" s="40" t="str">
        <f t="shared" si="4"/>
        <v/>
      </c>
      <c r="M33" s="40" t="str">
        <f t="shared" si="4"/>
        <v/>
      </c>
      <c r="N33" s="42" t="str">
        <f t="shared" si="4"/>
        <v/>
      </c>
      <c r="O33" s="149" t="str">
        <f>IF(SUM(O21:O32)=0,"",SUM(O21:O32))</f>
        <v/>
      </c>
      <c r="P33" s="148"/>
    </row>
    <row r="34" spans="1:16" ht="16.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5"/>
      <c r="O34" s="9"/>
    </row>
    <row r="35" spans="1:16" ht="25.5" customHeight="1" x14ac:dyDescent="0.25">
      <c r="A35" s="227" t="s">
        <v>78</v>
      </c>
      <c r="B35" s="227"/>
      <c r="C35" s="227"/>
      <c r="D35" s="227"/>
      <c r="E35" s="228"/>
      <c r="F35" s="10" t="s">
        <v>24</v>
      </c>
      <c r="H35" s="10" t="s">
        <v>6</v>
      </c>
      <c r="I35" s="10" t="s">
        <v>9</v>
      </c>
      <c r="J35" s="10" t="s">
        <v>7</v>
      </c>
      <c r="K35" s="10" t="s">
        <v>8</v>
      </c>
      <c r="L35" s="23"/>
      <c r="M35" s="23"/>
      <c r="N35" s="23"/>
    </row>
    <row r="36" spans="1:16" ht="16.5" customHeight="1" x14ac:dyDescent="0.25">
      <c r="A36" s="227"/>
      <c r="B36" s="227"/>
      <c r="C36" s="227"/>
      <c r="D36" s="227"/>
      <c r="E36" s="228"/>
      <c r="F36" s="16" t="str">
        <f>F33</f>
        <v/>
      </c>
      <c r="H36" s="29"/>
      <c r="I36" s="29"/>
      <c r="J36" s="30"/>
      <c r="K36" s="31" t="str">
        <f>IF(OR(F36="",F36=0),"",ROUND(F36*(H36*I36+J36)/1000,2))</f>
        <v/>
      </c>
      <c r="L36" s="38"/>
      <c r="M36" s="249" t="s">
        <v>8</v>
      </c>
      <c r="N36" s="250"/>
      <c r="O36" s="147" t="str">
        <f>K36</f>
        <v/>
      </c>
    </row>
    <row r="37" spans="1:16" ht="5.25" customHeight="1" x14ac:dyDescent="0.25">
      <c r="A37" s="3"/>
      <c r="B37" s="3"/>
      <c r="C37" s="3"/>
      <c r="D37" s="3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 ht="15" customHeight="1" x14ac:dyDescent="0.25">
      <c r="A38" s="13"/>
      <c r="B38" s="3"/>
      <c r="C38" s="3"/>
      <c r="D38" s="3"/>
      <c r="E38" s="20"/>
      <c r="F38" s="20"/>
      <c r="G38" s="20"/>
      <c r="H38" s="21"/>
      <c r="I38" s="21"/>
      <c r="J38" s="27" t="s">
        <v>18</v>
      </c>
      <c r="K38" s="31" t="str">
        <f>IF(K33&lt;&gt;"",IF(K36&lt;&gt;0,K33+K36,""),"")</f>
        <v/>
      </c>
      <c r="L38" s="38"/>
      <c r="M38" s="18"/>
      <c r="N38" s="45"/>
    </row>
    <row r="39" spans="1:16" ht="7.5" customHeight="1" x14ac:dyDescent="0.25">
      <c r="A39" s="13"/>
      <c r="B39" s="3"/>
      <c r="C39" s="3"/>
      <c r="D39" s="3"/>
      <c r="E39" s="20"/>
      <c r="F39" s="20"/>
      <c r="G39" s="20"/>
      <c r="H39" s="21"/>
      <c r="I39" s="21"/>
      <c r="J39" s="22"/>
      <c r="K39" s="17"/>
      <c r="L39" s="17"/>
      <c r="M39" s="18"/>
      <c r="N39" s="19"/>
    </row>
    <row r="40" spans="1:16" ht="25.5" customHeight="1" x14ac:dyDescent="0.25">
      <c r="A40" s="229" t="s">
        <v>25</v>
      </c>
      <c r="B40" s="229"/>
      <c r="C40" s="229"/>
      <c r="D40" s="229"/>
      <c r="E40" s="230"/>
      <c r="F40" s="26" t="s">
        <v>17</v>
      </c>
      <c r="G40" s="23"/>
      <c r="H40" s="23"/>
      <c r="J40" s="10" t="s">
        <v>15</v>
      </c>
      <c r="K40" s="10" t="s">
        <v>16</v>
      </c>
      <c r="L40" s="23"/>
      <c r="M40" s="23"/>
      <c r="N40" s="23"/>
    </row>
    <row r="41" spans="1:16" x14ac:dyDescent="0.25">
      <c r="A41" s="229"/>
      <c r="B41" s="229"/>
      <c r="C41" s="229"/>
      <c r="D41" s="229"/>
      <c r="E41" s="230"/>
      <c r="F41" s="16" t="str">
        <f>F33</f>
        <v/>
      </c>
      <c r="G41" s="24"/>
      <c r="H41" s="25"/>
      <c r="J41" s="30"/>
      <c r="K41" s="31" t="str">
        <f>IF(F41&lt;&gt;"",ROUND(F41*J41,2),"")</f>
        <v/>
      </c>
      <c r="L41" s="38"/>
      <c r="M41" s="249" t="s">
        <v>16</v>
      </c>
      <c r="N41" s="250"/>
      <c r="O41" s="147" t="str">
        <f>K41</f>
        <v/>
      </c>
    </row>
    <row r="42" spans="1:16" ht="5.25" customHeight="1" x14ac:dyDescent="0.25">
      <c r="A42" s="3"/>
      <c r="B42" s="3"/>
      <c r="C42" s="3"/>
      <c r="D42" s="3"/>
      <c r="E42"/>
      <c r="F42"/>
      <c r="G42"/>
      <c r="H42"/>
      <c r="L42" s="46"/>
      <c r="M42" s="46"/>
      <c r="N42" s="46"/>
    </row>
    <row r="43" spans="1:16" x14ac:dyDescent="0.25">
      <c r="B43" s="3"/>
      <c r="C43" s="3"/>
      <c r="D43" s="3"/>
      <c r="E43"/>
      <c r="F43"/>
      <c r="G43"/>
      <c r="H43"/>
      <c r="J43" s="136" t="s">
        <v>108</v>
      </c>
      <c r="K43" s="31" t="str">
        <f>IF(K33&lt;&gt;"",IF(K41&lt;&gt;0,K33+K41,""),"")</f>
        <v/>
      </c>
      <c r="L43" s="38"/>
      <c r="M43" s="46"/>
      <c r="N43" s="38"/>
      <c r="O43" s="128"/>
    </row>
    <row r="44" spans="1:16" ht="8.25" customHeight="1" x14ac:dyDescent="0.25">
      <c r="B44" s="3"/>
      <c r="C44" s="3"/>
      <c r="D44" s="3"/>
      <c r="E44"/>
      <c r="F44"/>
      <c r="G44"/>
      <c r="H44"/>
      <c r="J44" s="28"/>
      <c r="K44" s="38"/>
      <c r="L44" s="38"/>
      <c r="M44" s="46"/>
      <c r="N44" s="38"/>
    </row>
    <row r="45" spans="1:16" s="47" customFormat="1" ht="21.75" customHeight="1" x14ac:dyDescent="0.3">
      <c r="A45" s="244" t="s">
        <v>93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3" t="str">
        <f>(IF(ISNUMBER(N33),N33+K36+K41,"0,00"))</f>
        <v>0,00</v>
      </c>
      <c r="O45" s="243"/>
    </row>
    <row r="46" spans="1:16" ht="19.5" customHeight="1" x14ac:dyDescent="0.25">
      <c r="A46" s="245" t="s">
        <v>97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7"/>
      <c r="N46" s="243" t="str">
        <f>(IF(ISNUMBER(O33),O33+O36+O41,"0,00"))</f>
        <v>0,00</v>
      </c>
      <c r="O46" s="243"/>
    </row>
    <row r="47" spans="1:16" ht="15.75" customHeight="1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</row>
    <row r="48" spans="1:16" x14ac:dyDescent="0.25">
      <c r="A48" s="137" t="s">
        <v>109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4" x14ac:dyDescent="0.25">
      <c r="A49" s="115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240"/>
      <c r="M49" s="240"/>
      <c r="N49" s="1"/>
    </row>
    <row r="50" spans="1:14" x14ac:dyDescent="0.25">
      <c r="A50" s="3"/>
    </row>
    <row r="51" spans="1:14" x14ac:dyDescent="0.25">
      <c r="A51" s="3"/>
    </row>
    <row r="52" spans="1:14" x14ac:dyDescent="0.25">
      <c r="A52" s="3"/>
    </row>
    <row r="54" spans="1:14" x14ac:dyDescent="0.25">
      <c r="A54" s="3"/>
    </row>
    <row r="55" spans="1:14" x14ac:dyDescent="0.25">
      <c r="A55" s="3"/>
    </row>
    <row r="56" spans="1:14" x14ac:dyDescent="0.25">
      <c r="A56" s="3"/>
    </row>
  </sheetData>
  <sheetProtection algorithmName="SHA-512" hashValue="fkar1n6QMiNxjwOjE/nLt8+MXNTKbgWrGutC2Z0+KLmYJsvD+AkOwNRZdZ9p8PJfBZ2JAPGRhnt4So2cugYlFg==" saltValue="K/bE7zaKJZzyhjS0RodS4w==" spinCount="100000" sheet="1" selectLockedCells="1" sort="0" autoFilter="0"/>
  <mergeCells count="34">
    <mergeCell ref="A45:M45"/>
    <mergeCell ref="N45:O45"/>
    <mergeCell ref="A46:M46"/>
    <mergeCell ref="N46:O46"/>
    <mergeCell ref="L49:M49"/>
    <mergeCell ref="O19:P19"/>
    <mergeCell ref="A35:E36"/>
    <mergeCell ref="M36:N36"/>
    <mergeCell ref="A40:E41"/>
    <mergeCell ref="M41:N41"/>
    <mergeCell ref="H19:J19"/>
    <mergeCell ref="K19:K20"/>
    <mergeCell ref="L19:L20"/>
    <mergeCell ref="M19:M20"/>
    <mergeCell ref="N19:N20"/>
    <mergeCell ref="C19:C20"/>
    <mergeCell ref="D19:D20"/>
    <mergeCell ref="E19:E20"/>
    <mergeCell ref="F19:F20"/>
    <mergeCell ref="G19:G20"/>
    <mergeCell ref="A19:A20"/>
    <mergeCell ref="O11:P14"/>
    <mergeCell ref="A12:C13"/>
    <mergeCell ref="F13:H13"/>
    <mergeCell ref="J13:M13"/>
    <mergeCell ref="A15:I15"/>
    <mergeCell ref="B19:B20"/>
    <mergeCell ref="E11:N11"/>
    <mergeCell ref="E9:F9"/>
    <mergeCell ref="J9:K9"/>
    <mergeCell ref="E5:H5"/>
    <mergeCell ref="I5:J5"/>
    <mergeCell ref="K5:N5"/>
    <mergeCell ref="A16:I16"/>
  </mergeCells>
  <conditionalFormatting sqref="N13">
    <cfRule type="cellIs" dxfId="77" priority="2" operator="lessThan">
      <formula>0.8</formula>
    </cfRule>
  </conditionalFormatting>
  <conditionalFormatting sqref="O11:P14">
    <cfRule type="containsText" dxfId="76" priority="1" operator="containsText" text="Die gewährte monatliche Ausbildungsvergütung liegt unter 80 Prozent der vergleichbaren Ausbildungsvergütung nach dem TVAöD-Pflege. Eine Erstattung durch das Land ist ausgeschlossen. ">
      <formula>NOT(ISERROR(SEARCH("Die gewährte monatliche Ausbildungsvergütung liegt unter 80 Prozent der vergleichbaren Ausbildungsvergütung nach dem TVAöD-Pflege. Eine Erstattung durch das Land ist ausgeschlossen. ",O11)))</formula>
    </cfRule>
  </conditionalFormatting>
  <dataValidations count="2">
    <dataValidation type="list" allowBlank="1" showInputMessage="1" showErrorMessage="1" sqref="F7">
      <formula1>$W$8:$W$9</formula1>
    </dataValidation>
    <dataValidation type="list" allowBlank="1" showInputMessage="1" showErrorMessage="1" sqref="K7">
      <formula1>$W$5:$W$6</formula1>
    </dataValidation>
  </dataValidations>
  <pageMargins left="0.59055118110236227" right="0.35433070866141736" top="0.6692913385826772" bottom="0.51181102362204722" header="0.31496062992125984" footer="0.31496062992125984"/>
  <pageSetup paperSize="9" scale="64" orientation="landscape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showGridLines="0" workbookViewId="0">
      <selection activeCell="P9" sqref="P9"/>
    </sheetView>
  </sheetViews>
  <sheetFormatPr baseColWidth="10" defaultColWidth="11.42578125" defaultRowHeight="15" x14ac:dyDescent="0.25"/>
  <cols>
    <col min="1" max="1" width="9.28515625" style="2" customWidth="1"/>
    <col min="2" max="2" width="7.85546875" style="2" customWidth="1"/>
    <col min="3" max="3" width="10.42578125" style="2" customWidth="1"/>
    <col min="4" max="4" width="12.140625" style="2" customWidth="1"/>
    <col min="5" max="5" width="6.85546875" style="2" customWidth="1"/>
    <col min="6" max="6" width="10.5703125" style="2" customWidth="1"/>
    <col min="7" max="8" width="11.7109375" style="2" customWidth="1"/>
    <col min="9" max="9" width="10.5703125" style="2" customWidth="1"/>
    <col min="10" max="10" width="10.42578125" style="2" customWidth="1"/>
    <col min="11" max="11" width="10.85546875" style="2" customWidth="1"/>
    <col min="12" max="13" width="11.7109375" style="2" customWidth="1"/>
    <col min="14" max="14" width="11" style="2" customWidth="1"/>
    <col min="15" max="15" width="13.5703125" style="2" customWidth="1"/>
    <col min="16" max="16" width="21" style="2" customWidth="1"/>
    <col min="17" max="17" width="11.42578125" style="2"/>
    <col min="18" max="23" width="0" style="2" hidden="1" customWidth="1"/>
    <col min="24" max="16384" width="11.42578125" style="2"/>
  </cols>
  <sheetData>
    <row r="1" spans="1:23" ht="15.75" x14ac:dyDescent="0.25">
      <c r="A1" s="116" t="s">
        <v>100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23" ht="18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3" ht="15.75" customHeight="1" x14ac:dyDescent="0.25">
      <c r="A3" s="6" t="s">
        <v>26</v>
      </c>
      <c r="B3" s="13"/>
      <c r="C3" s="13"/>
      <c r="D3" s="13"/>
      <c r="E3" s="170">
        <f>'Abrechnung Zusammenfassung'!F7</f>
        <v>0</v>
      </c>
      <c r="F3" s="168"/>
      <c r="G3" s="168"/>
      <c r="H3" s="168"/>
      <c r="I3" s="168"/>
      <c r="J3" s="168"/>
      <c r="K3" s="168"/>
      <c r="L3" s="168"/>
      <c r="M3" s="168"/>
      <c r="N3" s="169"/>
    </row>
    <row r="4" spans="1:23" s="36" customFormat="1" ht="8.25" customHeight="1" x14ac:dyDescent="0.25">
      <c r="A4" s="32"/>
      <c r="B4" s="33"/>
      <c r="C4" s="33"/>
      <c r="D4" s="33"/>
      <c r="E4" s="34"/>
      <c r="F4" s="34"/>
      <c r="G4" s="34"/>
      <c r="H4" s="34"/>
      <c r="I4" s="34"/>
      <c r="J4" s="34"/>
      <c r="K4" s="35"/>
      <c r="L4" s="35"/>
      <c r="M4" s="35"/>
      <c r="N4" s="35"/>
    </row>
    <row r="5" spans="1:23" ht="15.75" customHeight="1" x14ac:dyDescent="0.25">
      <c r="A5" s="6" t="s">
        <v>54</v>
      </c>
      <c r="B5" s="13"/>
      <c r="C5" s="13"/>
      <c r="D5" s="13"/>
      <c r="E5" s="231"/>
      <c r="F5" s="231"/>
      <c r="G5" s="231"/>
      <c r="H5" s="231"/>
      <c r="I5" s="232" t="s">
        <v>53</v>
      </c>
      <c r="J5" s="233"/>
      <c r="K5" s="226"/>
      <c r="L5" s="226"/>
      <c r="M5" s="226"/>
      <c r="N5" s="226"/>
      <c r="W5" s="2" t="s">
        <v>3</v>
      </c>
    </row>
    <row r="6" spans="1:23" ht="7.5" customHeight="1" x14ac:dyDescent="0.25">
      <c r="A6" s="7"/>
      <c r="B6" s="8"/>
      <c r="C6" s="13"/>
      <c r="D6" s="13"/>
      <c r="E6" s="14"/>
      <c r="F6" s="14"/>
      <c r="G6" s="14"/>
      <c r="H6" s="14"/>
      <c r="I6" s="12"/>
      <c r="J6" s="12"/>
      <c r="K6" s="12"/>
      <c r="L6" s="12"/>
      <c r="M6" s="12"/>
      <c r="N6" s="12"/>
      <c r="W6" s="2" t="s">
        <v>4</v>
      </c>
    </row>
    <row r="7" spans="1:23" ht="15.75" customHeight="1" x14ac:dyDescent="0.25">
      <c r="A7" s="7" t="s">
        <v>20</v>
      </c>
      <c r="B7" s="8"/>
      <c r="E7" s="117" t="s">
        <v>116</v>
      </c>
      <c r="F7" s="67"/>
      <c r="G7" s="2" t="s">
        <v>115</v>
      </c>
      <c r="H7" s="68"/>
      <c r="J7" s="145" t="s">
        <v>117</v>
      </c>
      <c r="K7" s="67"/>
      <c r="L7" s="2" t="s">
        <v>115</v>
      </c>
      <c r="M7" s="68"/>
    </row>
    <row r="8" spans="1:23" ht="7.5" customHeight="1" x14ac:dyDescent="0.25">
      <c r="A8" s="7"/>
      <c r="B8" s="8"/>
      <c r="E8" s="4"/>
      <c r="F8" s="39"/>
      <c r="G8" s="39"/>
      <c r="H8" s="4"/>
      <c r="I8" s="4"/>
      <c r="J8" s="12"/>
      <c r="K8" s="12"/>
      <c r="L8" s="12"/>
      <c r="M8" s="12"/>
      <c r="N8" s="12"/>
      <c r="W8" s="2" t="s">
        <v>4</v>
      </c>
    </row>
    <row r="9" spans="1:23" ht="16.5" customHeight="1" x14ac:dyDescent="0.25">
      <c r="A9" s="7" t="s">
        <v>21</v>
      </c>
      <c r="B9" s="8"/>
      <c r="C9" s="91" t="s">
        <v>68</v>
      </c>
      <c r="E9" s="238" t="s">
        <v>22</v>
      </c>
      <c r="F9" s="239"/>
      <c r="G9" s="67"/>
      <c r="J9" s="236" t="s">
        <v>19</v>
      </c>
      <c r="K9" s="237"/>
      <c r="L9" s="67"/>
      <c r="M9" s="37"/>
      <c r="N9" s="12"/>
      <c r="O9" s="133"/>
      <c r="P9" s="133"/>
      <c r="W9" s="2" t="s">
        <v>5</v>
      </c>
    </row>
    <row r="10" spans="1:23" ht="7.5" customHeight="1" x14ac:dyDescent="0.25">
      <c r="A10" s="7"/>
      <c r="B10" s="8"/>
      <c r="C10" s="13"/>
      <c r="D10" s="13"/>
      <c r="E10" s="4"/>
      <c r="F10" s="4"/>
      <c r="G10" s="4"/>
      <c r="H10" s="12"/>
      <c r="I10" s="12"/>
      <c r="J10" s="12"/>
      <c r="K10" s="12"/>
      <c r="L10" s="12"/>
      <c r="M10" s="12"/>
      <c r="N10" s="12"/>
      <c r="O10" s="133"/>
      <c r="P10" s="133"/>
    </row>
    <row r="11" spans="1:23" ht="15.75" customHeight="1" x14ac:dyDescent="0.25">
      <c r="A11" s="7" t="s">
        <v>73</v>
      </c>
      <c r="B11" s="13"/>
      <c r="C11" s="13"/>
      <c r="D11" s="13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07" t="str">
        <f>IF(N13&lt;80%,V16,IF(AND(N13&gt;80%,N13&lt;89.995%),V17,""))</f>
        <v/>
      </c>
      <c r="P11" s="207"/>
    </row>
    <row r="12" spans="1:23" ht="20.25" customHeight="1" x14ac:dyDescent="0.25">
      <c r="A12" s="234" t="s">
        <v>72</v>
      </c>
      <c r="B12" s="234"/>
      <c r="C12" s="234"/>
      <c r="D12" s="13"/>
      <c r="E12" s="95"/>
      <c r="F12" s="95"/>
      <c r="G12" s="95"/>
      <c r="H12" s="96"/>
      <c r="I12" s="96"/>
      <c r="J12" s="96"/>
      <c r="K12" s="97"/>
      <c r="L12" s="97"/>
      <c r="M12" s="97"/>
      <c r="N12" s="12"/>
      <c r="O12" s="207"/>
      <c r="P12" s="207"/>
      <c r="V12" s="129"/>
    </row>
    <row r="13" spans="1:23" ht="29.25" customHeight="1" x14ac:dyDescent="0.25">
      <c r="A13" s="235"/>
      <c r="B13" s="235"/>
      <c r="C13" s="235"/>
      <c r="D13" s="101"/>
      <c r="E13" s="99"/>
      <c r="F13" s="218" t="s">
        <v>71</v>
      </c>
      <c r="G13" s="218"/>
      <c r="H13" s="218"/>
      <c r="I13" s="100" t="str">
        <f>IF((D13=""),"",(IF($L$9="",1490.69,1552.07)))</f>
        <v/>
      </c>
      <c r="J13" s="219" t="s">
        <v>75</v>
      </c>
      <c r="K13" s="219"/>
      <c r="L13" s="219"/>
      <c r="M13" s="220"/>
      <c r="N13" s="102" t="str">
        <f>IF(ISNUMBER(D13),D13/I13,"0,00%")</f>
        <v>0,00%</v>
      </c>
      <c r="O13" s="207"/>
      <c r="P13" s="207"/>
    </row>
    <row r="14" spans="1:23" ht="10.5" customHeight="1" x14ac:dyDescent="0.25">
      <c r="A14" s="171"/>
      <c r="B14" s="171"/>
      <c r="C14" s="171"/>
      <c r="D14" s="251"/>
      <c r="E14" s="99"/>
      <c r="F14" s="172"/>
      <c r="G14" s="172"/>
      <c r="H14" s="172"/>
      <c r="I14" s="106"/>
      <c r="J14" s="173"/>
      <c r="K14" s="173"/>
      <c r="L14" s="173"/>
      <c r="M14" s="173"/>
      <c r="N14" s="108"/>
      <c r="O14" s="207"/>
      <c r="P14" s="207"/>
    </row>
    <row r="15" spans="1:23" ht="21.75" customHeight="1" x14ac:dyDescent="0.25">
      <c r="A15" s="221" t="s">
        <v>106</v>
      </c>
      <c r="B15" s="221"/>
      <c r="C15" s="221"/>
      <c r="D15" s="221"/>
      <c r="E15" s="221"/>
      <c r="F15" s="221"/>
      <c r="G15" s="221"/>
      <c r="H15" s="221"/>
      <c r="I15" s="222"/>
      <c r="J15" s="111" t="s">
        <v>76</v>
      </c>
      <c r="K15" s="146"/>
      <c r="L15" s="113" t="s">
        <v>77</v>
      </c>
      <c r="M15" s="146"/>
      <c r="O15" s="140"/>
      <c r="P15" s="140"/>
    </row>
    <row r="16" spans="1:23" ht="24.75" customHeight="1" x14ac:dyDescent="0.25">
      <c r="A16" s="223" t="s">
        <v>122</v>
      </c>
      <c r="B16" s="224"/>
      <c r="C16" s="224"/>
      <c r="D16" s="224"/>
      <c r="E16" s="224"/>
      <c r="F16" s="224"/>
      <c r="G16" s="224"/>
      <c r="H16" s="224"/>
      <c r="I16" s="225"/>
      <c r="J16" s="111" t="s">
        <v>76</v>
      </c>
      <c r="K16" s="146"/>
      <c r="L16" s="113" t="s">
        <v>77</v>
      </c>
      <c r="M16" s="146"/>
      <c r="O16" s="126" t="s">
        <v>79</v>
      </c>
      <c r="P16" s="146"/>
      <c r="V16" s="139" t="s">
        <v>104</v>
      </c>
    </row>
    <row r="17" spans="1:22" ht="13.5" customHeight="1" x14ac:dyDescent="0.25">
      <c r="A17" s="123"/>
      <c r="B17" s="110"/>
      <c r="C17" s="110"/>
      <c r="D17" s="110"/>
      <c r="E17" s="110"/>
      <c r="F17" s="110"/>
      <c r="G17" s="110"/>
      <c r="H17" s="110"/>
      <c r="I17" s="110"/>
      <c r="J17" s="124"/>
      <c r="K17" s="173"/>
      <c r="L17" s="108"/>
      <c r="V17" s="134" t="s">
        <v>105</v>
      </c>
    </row>
    <row r="18" spans="1:22" ht="9" customHeight="1" x14ac:dyDescent="0.25">
      <c r="C18" s="115"/>
      <c r="D18" s="121"/>
      <c r="E18" s="122"/>
      <c r="F18" s="122"/>
      <c r="G18" s="122"/>
      <c r="H18" s="121"/>
      <c r="I18" s="121"/>
      <c r="J18" s="121"/>
      <c r="K18" s="122"/>
      <c r="L18" s="173"/>
      <c r="M18" s="173"/>
      <c r="N18" s="108"/>
    </row>
    <row r="19" spans="1:22" ht="27" customHeight="1" x14ac:dyDescent="0.25">
      <c r="A19" s="208" t="s">
        <v>0</v>
      </c>
      <c r="B19" s="208" t="s">
        <v>2</v>
      </c>
      <c r="C19" s="208" t="s">
        <v>81</v>
      </c>
      <c r="D19" s="208" t="s">
        <v>82</v>
      </c>
      <c r="E19" s="209" t="s">
        <v>83</v>
      </c>
      <c r="F19" s="212" t="s">
        <v>102</v>
      </c>
      <c r="G19" s="209" t="s">
        <v>84</v>
      </c>
      <c r="H19" s="215" t="s">
        <v>1</v>
      </c>
      <c r="I19" s="216"/>
      <c r="J19" s="217"/>
      <c r="K19" s="241" t="s">
        <v>23</v>
      </c>
      <c r="L19" s="209" t="s">
        <v>88</v>
      </c>
      <c r="M19" s="209" t="s">
        <v>89</v>
      </c>
      <c r="N19" s="212" t="s">
        <v>90</v>
      </c>
      <c r="O19" s="248" t="s">
        <v>114</v>
      </c>
      <c r="P19" s="248"/>
    </row>
    <row r="20" spans="1:22" ht="60" customHeight="1" x14ac:dyDescent="0.25">
      <c r="A20" s="208" t="s">
        <v>0</v>
      </c>
      <c r="B20" s="208"/>
      <c r="C20" s="208"/>
      <c r="D20" s="208"/>
      <c r="E20" s="210"/>
      <c r="F20" s="213"/>
      <c r="G20" s="210"/>
      <c r="H20" s="44" t="s">
        <v>85</v>
      </c>
      <c r="I20" s="5" t="s">
        <v>86</v>
      </c>
      <c r="J20" s="11" t="s">
        <v>87</v>
      </c>
      <c r="K20" s="242"/>
      <c r="L20" s="211"/>
      <c r="M20" s="211"/>
      <c r="N20" s="214"/>
      <c r="O20" s="104" t="s">
        <v>91</v>
      </c>
      <c r="P20" s="135" t="s">
        <v>107</v>
      </c>
    </row>
    <row r="21" spans="1:22" ht="16.5" customHeight="1" x14ac:dyDescent="0.25">
      <c r="A21" s="65"/>
      <c r="B21" s="150"/>
      <c r="C21" s="66"/>
      <c r="D21" s="66"/>
      <c r="E21" s="41"/>
      <c r="F21" s="42" t="str">
        <f t="shared" ref="F21:F32" si="0">IF(C21="","",C21+D21+E21)</f>
        <v/>
      </c>
      <c r="G21" s="41"/>
      <c r="H21" s="43"/>
      <c r="I21" s="43"/>
      <c r="J21" s="43"/>
      <c r="K21" s="40" t="str">
        <f>IF(F21="","",(F21+H21+I21+J21))</f>
        <v/>
      </c>
      <c r="L21" s="43"/>
      <c r="M21" s="43"/>
      <c r="N21" s="42" t="str">
        <f t="shared" ref="N21:N32" si="1">IF(K21="","",K21-L21-M21)</f>
        <v/>
      </c>
      <c r="O21" s="147"/>
      <c r="P21" s="148"/>
    </row>
    <row r="22" spans="1:22" ht="16.5" customHeight="1" x14ac:dyDescent="0.25">
      <c r="A22" s="65"/>
      <c r="B22" s="150"/>
      <c r="C22" s="66"/>
      <c r="D22" s="66"/>
      <c r="E22" s="41"/>
      <c r="F22" s="42" t="str">
        <f t="shared" si="0"/>
        <v/>
      </c>
      <c r="G22" s="41"/>
      <c r="H22" s="43"/>
      <c r="I22" s="43"/>
      <c r="J22" s="43"/>
      <c r="K22" s="40" t="str">
        <f t="shared" ref="K22:K32" si="2">IF(F22="","",(F22+H22+I22+J22))</f>
        <v/>
      </c>
      <c r="L22" s="43"/>
      <c r="M22" s="43"/>
      <c r="N22" s="42" t="str">
        <f t="shared" si="1"/>
        <v/>
      </c>
      <c r="O22" s="147"/>
      <c r="P22" s="148"/>
      <c r="T22" s="2">
        <f>COUNTA(C21:C25)</f>
        <v>0</v>
      </c>
    </row>
    <row r="23" spans="1:22" ht="16.5" customHeight="1" x14ac:dyDescent="0.25">
      <c r="A23" s="65"/>
      <c r="B23" s="150"/>
      <c r="C23" s="66"/>
      <c r="D23" s="66"/>
      <c r="E23" s="41"/>
      <c r="F23" s="42" t="str">
        <f t="shared" si="0"/>
        <v/>
      </c>
      <c r="G23" s="41"/>
      <c r="H23" s="43"/>
      <c r="I23" s="43"/>
      <c r="J23" s="43"/>
      <c r="K23" s="40" t="str">
        <f t="shared" si="2"/>
        <v/>
      </c>
      <c r="L23" s="43"/>
      <c r="M23" s="43"/>
      <c r="N23" s="42" t="str">
        <f t="shared" si="1"/>
        <v/>
      </c>
      <c r="O23" s="147"/>
      <c r="P23" s="148"/>
    </row>
    <row r="24" spans="1:22" ht="16.5" customHeight="1" x14ac:dyDescent="0.25">
      <c r="A24" s="65"/>
      <c r="B24" s="150"/>
      <c r="C24" s="66"/>
      <c r="D24" s="66"/>
      <c r="E24" s="41"/>
      <c r="F24" s="42" t="str">
        <f t="shared" si="0"/>
        <v/>
      </c>
      <c r="G24" s="41"/>
      <c r="H24" s="43"/>
      <c r="I24" s="43"/>
      <c r="J24" s="43"/>
      <c r="K24" s="40" t="str">
        <f t="shared" si="2"/>
        <v/>
      </c>
      <c r="L24" s="43"/>
      <c r="M24" s="43"/>
      <c r="N24" s="42" t="str">
        <f t="shared" si="1"/>
        <v/>
      </c>
      <c r="O24" s="147"/>
      <c r="P24" s="148"/>
    </row>
    <row r="25" spans="1:22" ht="16.5" customHeight="1" x14ac:dyDescent="0.25">
      <c r="A25" s="65"/>
      <c r="B25" s="150"/>
      <c r="C25" s="66"/>
      <c r="D25" s="66"/>
      <c r="E25" s="41"/>
      <c r="F25" s="42" t="str">
        <f t="shared" si="0"/>
        <v/>
      </c>
      <c r="G25" s="41"/>
      <c r="H25" s="43"/>
      <c r="I25" s="43"/>
      <c r="J25" s="43"/>
      <c r="K25" s="40" t="str">
        <f t="shared" si="2"/>
        <v/>
      </c>
      <c r="L25" s="43"/>
      <c r="M25" s="43"/>
      <c r="N25" s="42" t="str">
        <f t="shared" si="1"/>
        <v/>
      </c>
      <c r="O25" s="147"/>
      <c r="P25" s="148"/>
    </row>
    <row r="26" spans="1:22" ht="16.5" customHeight="1" x14ac:dyDescent="0.25">
      <c r="A26" s="65"/>
      <c r="B26" s="150"/>
      <c r="C26" s="66"/>
      <c r="D26" s="66"/>
      <c r="E26" s="41"/>
      <c r="F26" s="42" t="str">
        <f t="shared" si="0"/>
        <v/>
      </c>
      <c r="G26" s="41"/>
      <c r="H26" s="43"/>
      <c r="I26" s="43"/>
      <c r="J26" s="43"/>
      <c r="K26" s="40" t="str">
        <f t="shared" si="2"/>
        <v/>
      </c>
      <c r="L26" s="43"/>
      <c r="M26" s="43"/>
      <c r="N26" s="42" t="str">
        <f t="shared" si="1"/>
        <v/>
      </c>
      <c r="O26" s="147"/>
      <c r="P26" s="148"/>
    </row>
    <row r="27" spans="1:22" ht="16.5" customHeight="1" x14ac:dyDescent="0.25">
      <c r="A27" s="65"/>
      <c r="B27" s="150"/>
      <c r="C27" s="66"/>
      <c r="D27" s="66"/>
      <c r="E27" s="41"/>
      <c r="F27" s="42" t="str">
        <f t="shared" si="0"/>
        <v/>
      </c>
      <c r="G27" s="41"/>
      <c r="H27" s="43"/>
      <c r="I27" s="43"/>
      <c r="J27" s="43"/>
      <c r="K27" s="40" t="str">
        <f t="shared" si="2"/>
        <v/>
      </c>
      <c r="L27" s="43"/>
      <c r="M27" s="43"/>
      <c r="N27" s="42" t="str">
        <f t="shared" si="1"/>
        <v/>
      </c>
      <c r="O27" s="147"/>
      <c r="P27" s="148"/>
    </row>
    <row r="28" spans="1:22" ht="16.5" customHeight="1" x14ac:dyDescent="0.25">
      <c r="A28" s="65"/>
      <c r="B28" s="150"/>
      <c r="C28" s="66"/>
      <c r="D28" s="66"/>
      <c r="E28" s="41"/>
      <c r="F28" s="42" t="str">
        <f t="shared" si="0"/>
        <v/>
      </c>
      <c r="G28" s="41"/>
      <c r="H28" s="43"/>
      <c r="I28" s="43"/>
      <c r="J28" s="43"/>
      <c r="K28" s="40" t="str">
        <f t="shared" si="2"/>
        <v/>
      </c>
      <c r="L28" s="43"/>
      <c r="M28" s="43"/>
      <c r="N28" s="42" t="str">
        <f t="shared" si="1"/>
        <v/>
      </c>
      <c r="O28" s="147"/>
      <c r="P28" s="148"/>
    </row>
    <row r="29" spans="1:22" ht="16.5" customHeight="1" x14ac:dyDescent="0.25">
      <c r="A29" s="65"/>
      <c r="B29" s="150"/>
      <c r="C29" s="66"/>
      <c r="D29" s="66"/>
      <c r="E29" s="41"/>
      <c r="F29" s="42" t="str">
        <f t="shared" si="0"/>
        <v/>
      </c>
      <c r="G29" s="41"/>
      <c r="H29" s="43"/>
      <c r="I29" s="43"/>
      <c r="J29" s="43"/>
      <c r="K29" s="40" t="str">
        <f t="shared" si="2"/>
        <v/>
      </c>
      <c r="L29" s="43"/>
      <c r="M29" s="43"/>
      <c r="N29" s="42" t="str">
        <f t="shared" si="1"/>
        <v/>
      </c>
      <c r="O29" s="147"/>
      <c r="P29" s="148"/>
    </row>
    <row r="30" spans="1:22" ht="16.5" customHeight="1" x14ac:dyDescent="0.25">
      <c r="A30" s="65"/>
      <c r="B30" s="150"/>
      <c r="C30" s="66"/>
      <c r="D30" s="66"/>
      <c r="E30" s="41"/>
      <c r="F30" s="42" t="str">
        <f t="shared" si="0"/>
        <v/>
      </c>
      <c r="G30" s="41"/>
      <c r="H30" s="43"/>
      <c r="I30" s="43"/>
      <c r="J30" s="43"/>
      <c r="K30" s="40" t="str">
        <f t="shared" si="2"/>
        <v/>
      </c>
      <c r="L30" s="43"/>
      <c r="M30" s="43"/>
      <c r="N30" s="42" t="str">
        <f t="shared" si="1"/>
        <v/>
      </c>
      <c r="O30" s="147"/>
      <c r="P30" s="148"/>
    </row>
    <row r="31" spans="1:22" s="1" customFormat="1" ht="16.5" customHeight="1" x14ac:dyDescent="0.25">
      <c r="A31" s="65"/>
      <c r="B31" s="150"/>
      <c r="C31" s="66"/>
      <c r="D31" s="66"/>
      <c r="E31" s="41"/>
      <c r="F31" s="42" t="str">
        <f t="shared" si="0"/>
        <v/>
      </c>
      <c r="G31" s="41"/>
      <c r="H31" s="43"/>
      <c r="I31" s="43"/>
      <c r="J31" s="43"/>
      <c r="K31" s="40" t="str">
        <f t="shared" si="2"/>
        <v/>
      </c>
      <c r="L31" s="43"/>
      <c r="M31" s="43"/>
      <c r="N31" s="42" t="str">
        <f t="shared" si="1"/>
        <v/>
      </c>
      <c r="O31" s="147"/>
      <c r="P31" s="148"/>
    </row>
    <row r="32" spans="1:22" ht="16.5" customHeight="1" x14ac:dyDescent="0.25">
      <c r="A32" s="65"/>
      <c r="B32" s="150"/>
      <c r="C32" s="66"/>
      <c r="D32" s="66"/>
      <c r="E32" s="41"/>
      <c r="F32" s="42" t="str">
        <f t="shared" si="0"/>
        <v/>
      </c>
      <c r="G32" s="41"/>
      <c r="H32" s="43"/>
      <c r="I32" s="43"/>
      <c r="J32" s="43"/>
      <c r="K32" s="40" t="str">
        <f t="shared" si="2"/>
        <v/>
      </c>
      <c r="L32" s="43"/>
      <c r="M32" s="43"/>
      <c r="N32" s="42" t="str">
        <f t="shared" si="1"/>
        <v/>
      </c>
      <c r="O32" s="147"/>
      <c r="P32" s="148"/>
    </row>
    <row r="33" spans="1:16" ht="16.5" customHeight="1" x14ac:dyDescent="0.25">
      <c r="A33" s="40" t="str">
        <f t="shared" ref="A33:E33" si="3">IF(SUM(A21:A32)=0,"",SUM(A21:A32))</f>
        <v/>
      </c>
      <c r="B33" s="40"/>
      <c r="C33" s="40" t="str">
        <f t="shared" si="3"/>
        <v/>
      </c>
      <c r="D33" s="40">
        <f>SUM(D21:D32)</f>
        <v>0</v>
      </c>
      <c r="E33" s="40" t="str">
        <f t="shared" si="3"/>
        <v/>
      </c>
      <c r="F33" s="40" t="str">
        <f>IF(SUM(F21:F32)=0,"",SUM(F21:F32))</f>
        <v/>
      </c>
      <c r="G33" s="40" t="str">
        <f>IF(SUM(G21:G32)=0,"",SUM(G21:G32))</f>
        <v/>
      </c>
      <c r="H33" s="40" t="str">
        <f t="shared" ref="H33:N33" si="4">IF(SUM(H21:H32)=0,"",SUM(H21:H32))</f>
        <v/>
      </c>
      <c r="I33" s="40" t="str">
        <f t="shared" si="4"/>
        <v/>
      </c>
      <c r="J33" s="40" t="str">
        <f t="shared" si="4"/>
        <v/>
      </c>
      <c r="K33" s="40" t="str">
        <f t="shared" si="4"/>
        <v/>
      </c>
      <c r="L33" s="40" t="str">
        <f t="shared" si="4"/>
        <v/>
      </c>
      <c r="M33" s="40" t="str">
        <f t="shared" si="4"/>
        <v/>
      </c>
      <c r="N33" s="42" t="str">
        <f t="shared" si="4"/>
        <v/>
      </c>
      <c r="O33" s="149" t="str">
        <f>IF(SUM(O21:O32)=0,"",SUM(O21:O32))</f>
        <v/>
      </c>
      <c r="P33" s="148"/>
    </row>
    <row r="34" spans="1:16" ht="16.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5"/>
      <c r="O34" s="9"/>
    </row>
    <row r="35" spans="1:16" ht="25.5" customHeight="1" x14ac:dyDescent="0.25">
      <c r="A35" s="227" t="s">
        <v>78</v>
      </c>
      <c r="B35" s="227"/>
      <c r="C35" s="227"/>
      <c r="D35" s="227"/>
      <c r="E35" s="228"/>
      <c r="F35" s="10" t="s">
        <v>24</v>
      </c>
      <c r="H35" s="10" t="s">
        <v>6</v>
      </c>
      <c r="I35" s="10" t="s">
        <v>9</v>
      </c>
      <c r="J35" s="10" t="s">
        <v>7</v>
      </c>
      <c r="K35" s="10" t="s">
        <v>8</v>
      </c>
      <c r="L35" s="23"/>
      <c r="M35" s="23"/>
      <c r="N35" s="23"/>
    </row>
    <row r="36" spans="1:16" ht="16.5" customHeight="1" x14ac:dyDescent="0.25">
      <c r="A36" s="227"/>
      <c r="B36" s="227"/>
      <c r="C36" s="227"/>
      <c r="D36" s="227"/>
      <c r="E36" s="228"/>
      <c r="F36" s="16" t="str">
        <f>F33</f>
        <v/>
      </c>
      <c r="H36" s="29"/>
      <c r="I36" s="29"/>
      <c r="J36" s="30"/>
      <c r="K36" s="31" t="str">
        <f>IF(OR(F36="",F36=0),"",ROUND(F36*(H36*I36+J36)/1000,2))</f>
        <v/>
      </c>
      <c r="L36" s="38"/>
      <c r="M36" s="249" t="s">
        <v>8</v>
      </c>
      <c r="N36" s="250"/>
      <c r="O36" s="147" t="str">
        <f>K36</f>
        <v/>
      </c>
    </row>
    <row r="37" spans="1:16" ht="5.25" customHeight="1" x14ac:dyDescent="0.25">
      <c r="A37" s="3"/>
      <c r="B37" s="3"/>
      <c r="C37" s="3"/>
      <c r="D37" s="3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 ht="15" customHeight="1" x14ac:dyDescent="0.25">
      <c r="A38" s="13"/>
      <c r="B38" s="3"/>
      <c r="C38" s="3"/>
      <c r="D38" s="3"/>
      <c r="E38" s="20"/>
      <c r="F38" s="20"/>
      <c r="G38" s="20"/>
      <c r="H38" s="21"/>
      <c r="I38" s="21"/>
      <c r="J38" s="27" t="s">
        <v>18</v>
      </c>
      <c r="K38" s="31" t="str">
        <f>IF(K33&lt;&gt;"",IF(K36&lt;&gt;0,K33+K36,""),"")</f>
        <v/>
      </c>
      <c r="L38" s="38"/>
      <c r="M38" s="18"/>
      <c r="N38" s="45"/>
    </row>
    <row r="39" spans="1:16" ht="7.5" customHeight="1" x14ac:dyDescent="0.25">
      <c r="A39" s="13"/>
      <c r="B39" s="3"/>
      <c r="C39" s="3"/>
      <c r="D39" s="3"/>
      <c r="E39" s="20"/>
      <c r="F39" s="20"/>
      <c r="G39" s="20"/>
      <c r="H39" s="21"/>
      <c r="I39" s="21"/>
      <c r="J39" s="22"/>
      <c r="K39" s="17"/>
      <c r="L39" s="17"/>
      <c r="M39" s="18"/>
      <c r="N39" s="19"/>
    </row>
    <row r="40" spans="1:16" ht="25.5" customHeight="1" x14ac:dyDescent="0.25">
      <c r="A40" s="229" t="s">
        <v>25</v>
      </c>
      <c r="B40" s="229"/>
      <c r="C40" s="229"/>
      <c r="D40" s="229"/>
      <c r="E40" s="230"/>
      <c r="F40" s="26" t="s">
        <v>17</v>
      </c>
      <c r="G40" s="23"/>
      <c r="H40" s="23"/>
      <c r="J40" s="10" t="s">
        <v>15</v>
      </c>
      <c r="K40" s="10" t="s">
        <v>16</v>
      </c>
      <c r="L40" s="23"/>
      <c r="M40" s="23"/>
      <c r="N40" s="23"/>
    </row>
    <row r="41" spans="1:16" x14ac:dyDescent="0.25">
      <c r="A41" s="229"/>
      <c r="B41" s="229"/>
      <c r="C41" s="229"/>
      <c r="D41" s="229"/>
      <c r="E41" s="230"/>
      <c r="F41" s="16" t="str">
        <f>F33</f>
        <v/>
      </c>
      <c r="G41" s="24"/>
      <c r="H41" s="25"/>
      <c r="J41" s="30"/>
      <c r="K41" s="31" t="str">
        <f>IF(F41&lt;&gt;"",ROUND(F41*J41,2),"")</f>
        <v/>
      </c>
      <c r="L41" s="38"/>
      <c r="M41" s="249" t="s">
        <v>16</v>
      </c>
      <c r="N41" s="250"/>
      <c r="O41" s="147" t="str">
        <f>K41</f>
        <v/>
      </c>
    </row>
    <row r="42" spans="1:16" ht="5.25" customHeight="1" x14ac:dyDescent="0.25">
      <c r="A42" s="3"/>
      <c r="B42" s="3"/>
      <c r="C42" s="3"/>
      <c r="D42" s="3"/>
      <c r="E42"/>
      <c r="F42"/>
      <c r="G42"/>
      <c r="H42"/>
      <c r="L42" s="46"/>
      <c r="M42" s="46"/>
      <c r="N42" s="46"/>
    </row>
    <row r="43" spans="1:16" x14ac:dyDescent="0.25">
      <c r="B43" s="3"/>
      <c r="C43" s="3"/>
      <c r="D43" s="3"/>
      <c r="E43"/>
      <c r="F43"/>
      <c r="G43"/>
      <c r="H43"/>
      <c r="J43" s="136" t="s">
        <v>108</v>
      </c>
      <c r="K43" s="31" t="str">
        <f>IF(K33&lt;&gt;"",IF(K41&lt;&gt;0,K33+K41,""),"")</f>
        <v/>
      </c>
      <c r="L43" s="38"/>
      <c r="M43" s="46"/>
      <c r="N43" s="38"/>
      <c r="O43" s="128"/>
    </row>
    <row r="44" spans="1:16" ht="8.25" customHeight="1" x14ac:dyDescent="0.25">
      <c r="B44" s="3"/>
      <c r="C44" s="3"/>
      <c r="D44" s="3"/>
      <c r="E44"/>
      <c r="F44"/>
      <c r="G44"/>
      <c r="H44"/>
      <c r="J44" s="28"/>
      <c r="K44" s="38"/>
      <c r="L44" s="38"/>
      <c r="M44" s="46"/>
      <c r="N44" s="38"/>
    </row>
    <row r="45" spans="1:16" s="47" customFormat="1" ht="21.75" customHeight="1" x14ac:dyDescent="0.3">
      <c r="A45" s="244" t="s">
        <v>93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3" t="str">
        <f>(IF(ISNUMBER(N33),N33+K36+K41,"0,00"))</f>
        <v>0,00</v>
      </c>
      <c r="O45" s="243"/>
    </row>
    <row r="46" spans="1:16" ht="19.5" customHeight="1" x14ac:dyDescent="0.25">
      <c r="A46" s="245" t="s">
        <v>97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7"/>
      <c r="N46" s="243" t="str">
        <f>(IF(ISNUMBER(O33),O33+O36+O41,"0,00"))</f>
        <v>0,00</v>
      </c>
      <c r="O46" s="243"/>
    </row>
    <row r="47" spans="1:16" ht="15.75" customHeight="1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</row>
    <row r="48" spans="1:16" x14ac:dyDescent="0.25">
      <c r="A48" s="137" t="s">
        <v>109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4" x14ac:dyDescent="0.25">
      <c r="A49" s="115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240"/>
      <c r="M49" s="240"/>
      <c r="N49" s="1"/>
    </row>
    <row r="50" spans="1:14" x14ac:dyDescent="0.25">
      <c r="A50" s="3"/>
    </row>
    <row r="51" spans="1:14" x14ac:dyDescent="0.25">
      <c r="A51" s="3"/>
    </row>
    <row r="52" spans="1:14" x14ac:dyDescent="0.25">
      <c r="A52" s="3"/>
    </row>
    <row r="54" spans="1:14" x14ac:dyDescent="0.25">
      <c r="A54" s="3"/>
    </row>
    <row r="55" spans="1:14" x14ac:dyDescent="0.25">
      <c r="A55" s="3"/>
    </row>
    <row r="56" spans="1:14" x14ac:dyDescent="0.25">
      <c r="A56" s="3"/>
    </row>
  </sheetData>
  <sheetProtection algorithmName="SHA-512" hashValue="wBlBfwfuXEk/GMSP6LauIK9yG1S/BB1zP88AHHCfYaP4Ho7CyuQAXAahAb8LIJPljOtL5z0wjM/JbtoqxCWwkQ==" saltValue="lVeF0ZXxiF8Un47SBHApRw==" spinCount="100000" sheet="1" objects="1" scenarios="1"/>
  <mergeCells count="34">
    <mergeCell ref="A46:M46"/>
    <mergeCell ref="N46:O46"/>
    <mergeCell ref="L49:M49"/>
    <mergeCell ref="O19:P19"/>
    <mergeCell ref="A35:E36"/>
    <mergeCell ref="M36:N36"/>
    <mergeCell ref="A40:E41"/>
    <mergeCell ref="M41:N41"/>
    <mergeCell ref="A45:M45"/>
    <mergeCell ref="N45:O45"/>
    <mergeCell ref="G19:G20"/>
    <mergeCell ref="H19:J19"/>
    <mergeCell ref="K19:K20"/>
    <mergeCell ref="L19:L20"/>
    <mergeCell ref="M19:M20"/>
    <mergeCell ref="N19:N20"/>
    <mergeCell ref="F19:F20"/>
    <mergeCell ref="O11:P14"/>
    <mergeCell ref="A12:C13"/>
    <mergeCell ref="F13:H13"/>
    <mergeCell ref="J13:M13"/>
    <mergeCell ref="A15:I15"/>
    <mergeCell ref="A16:I16"/>
    <mergeCell ref="E11:N11"/>
    <mergeCell ref="A19:A20"/>
    <mergeCell ref="B19:B20"/>
    <mergeCell ref="C19:C20"/>
    <mergeCell ref="D19:D20"/>
    <mergeCell ref="E19:E20"/>
    <mergeCell ref="E5:H5"/>
    <mergeCell ref="I5:J5"/>
    <mergeCell ref="K5:N5"/>
    <mergeCell ref="E9:F9"/>
    <mergeCell ref="J9:K9"/>
  </mergeCells>
  <conditionalFormatting sqref="N13">
    <cfRule type="cellIs" dxfId="75" priority="2" operator="lessThan">
      <formula>0.8</formula>
    </cfRule>
  </conditionalFormatting>
  <conditionalFormatting sqref="O11:P14">
    <cfRule type="containsText" dxfId="74" priority="1" operator="containsText" text="Die gewährte monatliche Ausbildungsvergütung liegt unter 80 Prozent der vergleichbaren Ausbildungsvergütung nach dem TVAöD-Pflege. Eine Erstattung durch das Land ist ausgeschlossen. ">
      <formula>NOT(ISERROR(SEARCH("Die gewährte monatliche Ausbildungsvergütung liegt unter 80 Prozent der vergleichbaren Ausbildungsvergütung nach dem TVAöD-Pflege. Eine Erstattung durch das Land ist ausgeschlossen. ",O11)))</formula>
    </cfRule>
  </conditionalFormatting>
  <dataValidations count="2">
    <dataValidation type="list" allowBlank="1" showInputMessage="1" showErrorMessage="1" sqref="K7">
      <formula1>$W$5:$W$6</formula1>
    </dataValidation>
    <dataValidation type="list" allowBlank="1" showInputMessage="1" showErrorMessage="1" sqref="F7">
      <formula1>$W$8:$W$9</formula1>
    </dataValidation>
  </dataValidations>
  <pageMargins left="0.7" right="0.7" top="0.78740157499999996" bottom="0.78740157499999996" header="0.3" footer="0.3"/>
  <pageSetup paperSize="9" scale="60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showGridLines="0" topLeftCell="A3" zoomScaleNormal="100" workbookViewId="0">
      <selection activeCell="K15" sqref="K15"/>
    </sheetView>
  </sheetViews>
  <sheetFormatPr baseColWidth="10" defaultColWidth="11.42578125" defaultRowHeight="15" x14ac:dyDescent="0.25"/>
  <cols>
    <col min="1" max="1" width="9.28515625" style="2" customWidth="1"/>
    <col min="2" max="2" width="7.85546875" style="2" customWidth="1"/>
    <col min="3" max="3" width="10.42578125" style="2" customWidth="1"/>
    <col min="4" max="4" width="12.140625" style="2" customWidth="1"/>
    <col min="5" max="5" width="6.85546875" style="2" customWidth="1"/>
    <col min="6" max="6" width="10.5703125" style="2" customWidth="1"/>
    <col min="7" max="8" width="11.7109375" style="2" customWidth="1"/>
    <col min="9" max="9" width="10.5703125" style="2" customWidth="1"/>
    <col min="10" max="10" width="10.42578125" style="2" customWidth="1"/>
    <col min="11" max="11" width="10.85546875" style="2" customWidth="1"/>
    <col min="12" max="13" width="11.7109375" style="2" customWidth="1"/>
    <col min="14" max="14" width="11" style="2" customWidth="1"/>
    <col min="15" max="15" width="13.5703125" style="2" customWidth="1"/>
    <col min="16" max="16" width="21" style="2" customWidth="1"/>
    <col min="17" max="17" width="11.42578125" style="2"/>
    <col min="18" max="23" width="0" style="2" hidden="1" customWidth="1"/>
    <col min="24" max="16384" width="11.42578125" style="2"/>
  </cols>
  <sheetData>
    <row r="1" spans="1:23" ht="15.75" x14ac:dyDescent="0.25">
      <c r="A1" s="116" t="s">
        <v>100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23" ht="18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23" ht="15.75" customHeight="1" x14ac:dyDescent="0.25">
      <c r="A3" s="6" t="s">
        <v>26</v>
      </c>
      <c r="B3" s="13"/>
      <c r="C3" s="13"/>
      <c r="D3" s="13"/>
      <c r="E3" s="170">
        <f>'Abrechnung Zusammenfassung'!F7</f>
        <v>0</v>
      </c>
      <c r="F3" s="168"/>
      <c r="G3" s="168"/>
      <c r="H3" s="168"/>
      <c r="I3" s="168"/>
      <c r="J3" s="168"/>
      <c r="K3" s="168"/>
      <c r="L3" s="168"/>
      <c r="M3" s="168"/>
      <c r="N3" s="169"/>
    </row>
    <row r="4" spans="1:23" s="36" customFormat="1" ht="8.25" customHeight="1" x14ac:dyDescent="0.25">
      <c r="A4" s="32"/>
      <c r="B4" s="33"/>
      <c r="C4" s="33"/>
      <c r="D4" s="33"/>
      <c r="E4" s="34"/>
      <c r="F4" s="34"/>
      <c r="G4" s="34"/>
      <c r="H4" s="34"/>
      <c r="I4" s="34"/>
      <c r="J4" s="34"/>
      <c r="K4" s="35"/>
      <c r="L4" s="35"/>
      <c r="M4" s="35"/>
      <c r="N4" s="35"/>
    </row>
    <row r="5" spans="1:23" ht="15.75" customHeight="1" x14ac:dyDescent="0.25">
      <c r="A5" s="6" t="s">
        <v>54</v>
      </c>
      <c r="B5" s="13"/>
      <c r="C5" s="13"/>
      <c r="D5" s="13"/>
      <c r="E5" s="231"/>
      <c r="F5" s="231"/>
      <c r="G5" s="231"/>
      <c r="H5" s="231"/>
      <c r="I5" s="232" t="s">
        <v>53</v>
      </c>
      <c r="J5" s="233"/>
      <c r="K5" s="226"/>
      <c r="L5" s="226"/>
      <c r="M5" s="226"/>
      <c r="N5" s="226"/>
      <c r="W5" s="2" t="s">
        <v>3</v>
      </c>
    </row>
    <row r="6" spans="1:23" ht="7.5" customHeight="1" x14ac:dyDescent="0.25">
      <c r="A6" s="7"/>
      <c r="B6" s="8"/>
      <c r="C6" s="13"/>
      <c r="D6" s="13"/>
      <c r="E6" s="14"/>
      <c r="F6" s="14"/>
      <c r="G6" s="14"/>
      <c r="H6" s="14"/>
      <c r="I6" s="12"/>
      <c r="J6" s="12"/>
      <c r="K6" s="12"/>
      <c r="L6" s="12"/>
      <c r="M6" s="12"/>
      <c r="N6" s="12"/>
      <c r="W6" s="2" t="s">
        <v>4</v>
      </c>
    </row>
    <row r="7" spans="1:23" ht="15.75" customHeight="1" x14ac:dyDescent="0.25">
      <c r="A7" s="7" t="s">
        <v>20</v>
      </c>
      <c r="B7" s="8"/>
      <c r="E7" s="117" t="s">
        <v>116</v>
      </c>
      <c r="F7" s="67"/>
      <c r="G7" s="2" t="s">
        <v>115</v>
      </c>
      <c r="H7" s="68"/>
      <c r="J7" s="145" t="s">
        <v>117</v>
      </c>
      <c r="K7" s="67"/>
      <c r="L7" s="2" t="s">
        <v>115</v>
      </c>
      <c r="M7" s="68"/>
    </row>
    <row r="8" spans="1:23" ht="7.5" customHeight="1" x14ac:dyDescent="0.25">
      <c r="A8" s="7"/>
      <c r="B8" s="8"/>
      <c r="E8" s="4"/>
      <c r="F8" s="39"/>
      <c r="G8" s="39"/>
      <c r="H8" s="4"/>
      <c r="I8" s="4"/>
      <c r="J8" s="12"/>
      <c r="K8" s="12"/>
      <c r="L8" s="12"/>
      <c r="M8" s="12"/>
      <c r="N8" s="12"/>
      <c r="W8" s="2" t="s">
        <v>4</v>
      </c>
    </row>
    <row r="9" spans="1:23" ht="16.5" customHeight="1" x14ac:dyDescent="0.25">
      <c r="A9" s="7" t="s">
        <v>21</v>
      </c>
      <c r="B9" s="8"/>
      <c r="C9" s="91" t="s">
        <v>68</v>
      </c>
      <c r="E9" s="238" t="s">
        <v>22</v>
      </c>
      <c r="F9" s="239"/>
      <c r="G9" s="67"/>
      <c r="J9" s="236" t="s">
        <v>19</v>
      </c>
      <c r="K9" s="237"/>
      <c r="L9" s="67"/>
      <c r="M9" s="37"/>
      <c r="N9" s="12"/>
      <c r="O9" s="133"/>
      <c r="P9" s="133"/>
      <c r="W9" s="2" t="s">
        <v>5</v>
      </c>
    </row>
    <row r="10" spans="1:23" ht="7.5" customHeight="1" x14ac:dyDescent="0.25">
      <c r="A10" s="7"/>
      <c r="B10" s="8"/>
      <c r="C10" s="13"/>
      <c r="D10" s="13"/>
      <c r="E10" s="4"/>
      <c r="F10" s="4"/>
      <c r="G10" s="4"/>
      <c r="H10" s="12"/>
      <c r="I10" s="12"/>
      <c r="J10" s="12"/>
      <c r="K10" s="12"/>
      <c r="L10" s="12"/>
      <c r="M10" s="12"/>
      <c r="N10" s="12"/>
      <c r="O10" s="133"/>
      <c r="P10" s="133"/>
    </row>
    <row r="11" spans="1:23" ht="15.75" customHeight="1" x14ac:dyDescent="0.25">
      <c r="A11" s="7" t="s">
        <v>73</v>
      </c>
      <c r="B11" s="13"/>
      <c r="C11" s="13"/>
      <c r="D11" s="13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07" t="str">
        <f>IF(N13&lt;80%,V16,IF(AND(N13&gt;80%,N13&lt;89.995%),V17,""))</f>
        <v/>
      </c>
      <c r="P11" s="207"/>
    </row>
    <row r="12" spans="1:23" ht="20.25" customHeight="1" x14ac:dyDescent="0.25">
      <c r="A12" s="234" t="s">
        <v>72</v>
      </c>
      <c r="B12" s="234"/>
      <c r="C12" s="234"/>
      <c r="D12" s="13"/>
      <c r="E12" s="95"/>
      <c r="F12" s="95"/>
      <c r="G12" s="95"/>
      <c r="H12" s="96"/>
      <c r="I12" s="96"/>
      <c r="J12" s="96"/>
      <c r="K12" s="97"/>
      <c r="L12" s="97"/>
      <c r="M12" s="97"/>
      <c r="N12" s="12"/>
      <c r="O12" s="207"/>
      <c r="P12" s="207"/>
      <c r="V12" s="129"/>
    </row>
    <row r="13" spans="1:23" ht="29.25" customHeight="1" x14ac:dyDescent="0.25">
      <c r="A13" s="235"/>
      <c r="B13" s="235"/>
      <c r="C13" s="235"/>
      <c r="D13" s="101"/>
      <c r="E13" s="99"/>
      <c r="F13" s="218" t="s">
        <v>71</v>
      </c>
      <c r="G13" s="218"/>
      <c r="H13" s="218"/>
      <c r="I13" s="100" t="str">
        <f>IF((D13=""),"",(IF($L$9="",1490.69,1552.07)))</f>
        <v/>
      </c>
      <c r="J13" s="219" t="s">
        <v>75</v>
      </c>
      <c r="K13" s="219"/>
      <c r="L13" s="219"/>
      <c r="M13" s="220"/>
      <c r="N13" s="102" t="str">
        <f>IF(ISNUMBER(D13),D13/I13,"0,00%")</f>
        <v>0,00%</v>
      </c>
      <c r="O13" s="207"/>
      <c r="P13" s="207"/>
    </row>
    <row r="14" spans="1:23" ht="10.5" customHeight="1" x14ac:dyDescent="0.25">
      <c r="A14" s="165"/>
      <c r="B14" s="165"/>
      <c r="C14" s="165"/>
      <c r="D14" s="251"/>
      <c r="E14" s="99"/>
      <c r="F14" s="163"/>
      <c r="G14" s="163"/>
      <c r="H14" s="163"/>
      <c r="I14" s="106"/>
      <c r="J14" s="164"/>
      <c r="K14" s="164"/>
      <c r="L14" s="164"/>
      <c r="M14" s="164"/>
      <c r="N14" s="108"/>
      <c r="O14" s="207"/>
      <c r="P14" s="207"/>
    </row>
    <row r="15" spans="1:23" ht="21.75" customHeight="1" x14ac:dyDescent="0.25">
      <c r="A15" s="221" t="s">
        <v>106</v>
      </c>
      <c r="B15" s="221"/>
      <c r="C15" s="221"/>
      <c r="D15" s="221"/>
      <c r="E15" s="221"/>
      <c r="F15" s="221"/>
      <c r="G15" s="221"/>
      <c r="H15" s="221"/>
      <c r="I15" s="222"/>
      <c r="J15" s="111" t="s">
        <v>76</v>
      </c>
      <c r="K15" s="146"/>
      <c r="L15" s="113" t="s">
        <v>77</v>
      </c>
      <c r="M15" s="146"/>
      <c r="O15" s="140"/>
      <c r="P15" s="140"/>
    </row>
    <row r="16" spans="1:23" ht="24.75" customHeight="1" x14ac:dyDescent="0.25">
      <c r="A16" s="223" t="s">
        <v>122</v>
      </c>
      <c r="B16" s="224"/>
      <c r="C16" s="224"/>
      <c r="D16" s="224"/>
      <c r="E16" s="224"/>
      <c r="F16" s="224"/>
      <c r="G16" s="224"/>
      <c r="H16" s="224"/>
      <c r="I16" s="225"/>
      <c r="J16" s="111" t="s">
        <v>76</v>
      </c>
      <c r="K16" s="146"/>
      <c r="L16" s="113" t="s">
        <v>77</v>
      </c>
      <c r="M16" s="146"/>
      <c r="O16" s="126" t="s">
        <v>79</v>
      </c>
      <c r="P16" s="146"/>
      <c r="V16" s="139" t="s">
        <v>104</v>
      </c>
    </row>
    <row r="17" spans="1:22" ht="13.5" customHeight="1" x14ac:dyDescent="0.25">
      <c r="A17" s="123"/>
      <c r="B17" s="110"/>
      <c r="C17" s="110"/>
      <c r="D17" s="110"/>
      <c r="E17" s="110"/>
      <c r="F17" s="110"/>
      <c r="G17" s="110"/>
      <c r="H17" s="110"/>
      <c r="I17" s="110"/>
      <c r="J17" s="124"/>
      <c r="K17" s="164"/>
      <c r="L17" s="108"/>
      <c r="V17" s="134" t="s">
        <v>105</v>
      </c>
    </row>
    <row r="18" spans="1:22" ht="9" customHeight="1" x14ac:dyDescent="0.25">
      <c r="C18" s="115"/>
      <c r="D18" s="121"/>
      <c r="E18" s="122"/>
      <c r="F18" s="122"/>
      <c r="G18" s="122"/>
      <c r="H18" s="121"/>
      <c r="I18" s="121"/>
      <c r="J18" s="121"/>
      <c r="K18" s="122"/>
      <c r="L18" s="164"/>
      <c r="M18" s="164"/>
      <c r="N18" s="108"/>
    </row>
    <row r="19" spans="1:22" ht="27" customHeight="1" x14ac:dyDescent="0.25">
      <c r="A19" s="208" t="s">
        <v>0</v>
      </c>
      <c r="B19" s="208" t="s">
        <v>2</v>
      </c>
      <c r="C19" s="208" t="s">
        <v>81</v>
      </c>
      <c r="D19" s="208" t="s">
        <v>82</v>
      </c>
      <c r="E19" s="209" t="s">
        <v>83</v>
      </c>
      <c r="F19" s="212" t="s">
        <v>102</v>
      </c>
      <c r="G19" s="209" t="s">
        <v>84</v>
      </c>
      <c r="H19" s="215" t="s">
        <v>1</v>
      </c>
      <c r="I19" s="216"/>
      <c r="J19" s="217"/>
      <c r="K19" s="241" t="s">
        <v>23</v>
      </c>
      <c r="L19" s="209" t="s">
        <v>88</v>
      </c>
      <c r="M19" s="209" t="s">
        <v>89</v>
      </c>
      <c r="N19" s="212" t="s">
        <v>90</v>
      </c>
      <c r="O19" s="248" t="s">
        <v>114</v>
      </c>
      <c r="P19" s="248"/>
    </row>
    <row r="20" spans="1:22" ht="60" customHeight="1" x14ac:dyDescent="0.25">
      <c r="A20" s="208" t="s">
        <v>0</v>
      </c>
      <c r="B20" s="208"/>
      <c r="C20" s="208"/>
      <c r="D20" s="208"/>
      <c r="E20" s="210"/>
      <c r="F20" s="213"/>
      <c r="G20" s="210"/>
      <c r="H20" s="44" t="s">
        <v>85</v>
      </c>
      <c r="I20" s="5" t="s">
        <v>86</v>
      </c>
      <c r="J20" s="11" t="s">
        <v>87</v>
      </c>
      <c r="K20" s="242"/>
      <c r="L20" s="211"/>
      <c r="M20" s="211"/>
      <c r="N20" s="214"/>
      <c r="O20" s="104" t="s">
        <v>91</v>
      </c>
      <c r="P20" s="135" t="s">
        <v>107</v>
      </c>
    </row>
    <row r="21" spans="1:22" ht="16.5" customHeight="1" x14ac:dyDescent="0.25">
      <c r="A21" s="65"/>
      <c r="B21" s="150"/>
      <c r="C21" s="66"/>
      <c r="D21" s="66"/>
      <c r="E21" s="41"/>
      <c r="F21" s="42" t="str">
        <f t="shared" ref="F21:F32" si="0">IF(C21="","",C21+D21+E21)</f>
        <v/>
      </c>
      <c r="G21" s="41"/>
      <c r="H21" s="43"/>
      <c r="I21" s="43"/>
      <c r="J21" s="43"/>
      <c r="K21" s="40" t="str">
        <f>IF(F21="","",(F21+H21+I21+J21))</f>
        <v/>
      </c>
      <c r="L21" s="43"/>
      <c r="M21" s="43"/>
      <c r="N21" s="42" t="str">
        <f t="shared" ref="N21:N32" si="1">IF(K21="","",K21-L21-M21)</f>
        <v/>
      </c>
      <c r="O21" s="147"/>
      <c r="P21" s="148"/>
    </row>
    <row r="22" spans="1:22" ht="16.5" customHeight="1" x14ac:dyDescent="0.25">
      <c r="A22" s="65"/>
      <c r="B22" s="150"/>
      <c r="C22" s="66"/>
      <c r="D22" s="66"/>
      <c r="E22" s="41"/>
      <c r="F22" s="42" t="str">
        <f t="shared" si="0"/>
        <v/>
      </c>
      <c r="G22" s="41"/>
      <c r="H22" s="43"/>
      <c r="I22" s="43"/>
      <c r="J22" s="43"/>
      <c r="K22" s="40" t="str">
        <f t="shared" ref="K22:K32" si="2">IF(F22="","",(F22+H22+I22+J22))</f>
        <v/>
      </c>
      <c r="L22" s="43"/>
      <c r="M22" s="43"/>
      <c r="N22" s="42" t="str">
        <f t="shared" si="1"/>
        <v/>
      </c>
      <c r="O22" s="147"/>
      <c r="P22" s="148"/>
      <c r="T22" s="2">
        <f>COUNTA(C21:C25)</f>
        <v>0</v>
      </c>
    </row>
    <row r="23" spans="1:22" ht="16.5" customHeight="1" x14ac:dyDescent="0.25">
      <c r="A23" s="65"/>
      <c r="B23" s="150"/>
      <c r="C23" s="66"/>
      <c r="D23" s="66"/>
      <c r="E23" s="41"/>
      <c r="F23" s="42" t="str">
        <f t="shared" si="0"/>
        <v/>
      </c>
      <c r="G23" s="41"/>
      <c r="H23" s="43"/>
      <c r="I23" s="43"/>
      <c r="J23" s="43"/>
      <c r="K23" s="40" t="str">
        <f t="shared" si="2"/>
        <v/>
      </c>
      <c r="L23" s="43"/>
      <c r="M23" s="43"/>
      <c r="N23" s="42" t="str">
        <f t="shared" si="1"/>
        <v/>
      </c>
      <c r="O23" s="147"/>
      <c r="P23" s="148"/>
    </row>
    <row r="24" spans="1:22" ht="16.5" customHeight="1" x14ac:dyDescent="0.25">
      <c r="A24" s="65"/>
      <c r="B24" s="150"/>
      <c r="C24" s="66"/>
      <c r="D24" s="66"/>
      <c r="E24" s="41"/>
      <c r="F24" s="42" t="str">
        <f t="shared" si="0"/>
        <v/>
      </c>
      <c r="G24" s="41"/>
      <c r="H24" s="43"/>
      <c r="I24" s="43"/>
      <c r="J24" s="43"/>
      <c r="K24" s="40" t="str">
        <f t="shared" si="2"/>
        <v/>
      </c>
      <c r="L24" s="43"/>
      <c r="M24" s="43"/>
      <c r="N24" s="42" t="str">
        <f t="shared" si="1"/>
        <v/>
      </c>
      <c r="O24" s="147"/>
      <c r="P24" s="148"/>
    </row>
    <row r="25" spans="1:22" ht="16.5" customHeight="1" x14ac:dyDescent="0.25">
      <c r="A25" s="65"/>
      <c r="B25" s="150"/>
      <c r="C25" s="66"/>
      <c r="D25" s="66"/>
      <c r="E25" s="41"/>
      <c r="F25" s="42" t="str">
        <f t="shared" si="0"/>
        <v/>
      </c>
      <c r="G25" s="41"/>
      <c r="H25" s="43"/>
      <c r="I25" s="43"/>
      <c r="J25" s="43"/>
      <c r="K25" s="40" t="str">
        <f t="shared" si="2"/>
        <v/>
      </c>
      <c r="L25" s="43"/>
      <c r="M25" s="43"/>
      <c r="N25" s="42" t="str">
        <f t="shared" si="1"/>
        <v/>
      </c>
      <c r="O25" s="147"/>
      <c r="P25" s="148"/>
    </row>
    <row r="26" spans="1:22" ht="16.5" customHeight="1" x14ac:dyDescent="0.25">
      <c r="A26" s="65"/>
      <c r="B26" s="150"/>
      <c r="C26" s="66"/>
      <c r="D26" s="66"/>
      <c r="E26" s="41"/>
      <c r="F26" s="42" t="str">
        <f t="shared" si="0"/>
        <v/>
      </c>
      <c r="G26" s="41"/>
      <c r="H26" s="43"/>
      <c r="I26" s="43"/>
      <c r="J26" s="43"/>
      <c r="K26" s="40" t="str">
        <f t="shared" si="2"/>
        <v/>
      </c>
      <c r="L26" s="43"/>
      <c r="M26" s="43"/>
      <c r="N26" s="42" t="str">
        <f t="shared" si="1"/>
        <v/>
      </c>
      <c r="O26" s="147"/>
      <c r="P26" s="148"/>
    </row>
    <row r="27" spans="1:22" ht="16.5" customHeight="1" x14ac:dyDescent="0.25">
      <c r="A27" s="65"/>
      <c r="B27" s="150"/>
      <c r="C27" s="66"/>
      <c r="D27" s="66"/>
      <c r="E27" s="41"/>
      <c r="F27" s="42" t="str">
        <f t="shared" si="0"/>
        <v/>
      </c>
      <c r="G27" s="41"/>
      <c r="H27" s="43"/>
      <c r="I27" s="43"/>
      <c r="J27" s="43"/>
      <c r="K27" s="40" t="str">
        <f t="shared" si="2"/>
        <v/>
      </c>
      <c r="L27" s="43"/>
      <c r="M27" s="43"/>
      <c r="N27" s="42" t="str">
        <f t="shared" si="1"/>
        <v/>
      </c>
      <c r="O27" s="147"/>
      <c r="P27" s="148"/>
    </row>
    <row r="28" spans="1:22" ht="16.5" customHeight="1" x14ac:dyDescent="0.25">
      <c r="A28" s="65"/>
      <c r="B28" s="150"/>
      <c r="C28" s="66"/>
      <c r="D28" s="66"/>
      <c r="E28" s="41"/>
      <c r="F28" s="42" t="str">
        <f t="shared" si="0"/>
        <v/>
      </c>
      <c r="G28" s="41"/>
      <c r="H28" s="43"/>
      <c r="I28" s="43"/>
      <c r="J28" s="43"/>
      <c r="K28" s="40" t="str">
        <f t="shared" si="2"/>
        <v/>
      </c>
      <c r="L28" s="43"/>
      <c r="M28" s="43"/>
      <c r="N28" s="42" t="str">
        <f t="shared" si="1"/>
        <v/>
      </c>
      <c r="O28" s="147"/>
      <c r="P28" s="148"/>
    </row>
    <row r="29" spans="1:22" ht="16.5" customHeight="1" x14ac:dyDescent="0.25">
      <c r="A29" s="65"/>
      <c r="B29" s="150"/>
      <c r="C29" s="66"/>
      <c r="D29" s="66"/>
      <c r="E29" s="41"/>
      <c r="F29" s="42" t="str">
        <f t="shared" si="0"/>
        <v/>
      </c>
      <c r="G29" s="41"/>
      <c r="H29" s="43"/>
      <c r="I29" s="43"/>
      <c r="J29" s="43"/>
      <c r="K29" s="40" t="str">
        <f t="shared" si="2"/>
        <v/>
      </c>
      <c r="L29" s="43"/>
      <c r="M29" s="43"/>
      <c r="N29" s="42" t="str">
        <f t="shared" si="1"/>
        <v/>
      </c>
      <c r="O29" s="147"/>
      <c r="P29" s="148"/>
    </row>
    <row r="30" spans="1:22" ht="16.5" customHeight="1" x14ac:dyDescent="0.25">
      <c r="A30" s="65"/>
      <c r="B30" s="150"/>
      <c r="C30" s="66"/>
      <c r="D30" s="66"/>
      <c r="E30" s="41"/>
      <c r="F30" s="42" t="str">
        <f t="shared" si="0"/>
        <v/>
      </c>
      <c r="G30" s="41"/>
      <c r="H30" s="43"/>
      <c r="I30" s="43"/>
      <c r="J30" s="43"/>
      <c r="K30" s="40" t="str">
        <f t="shared" si="2"/>
        <v/>
      </c>
      <c r="L30" s="43"/>
      <c r="M30" s="43"/>
      <c r="N30" s="42" t="str">
        <f t="shared" si="1"/>
        <v/>
      </c>
      <c r="O30" s="147"/>
      <c r="P30" s="148"/>
    </row>
    <row r="31" spans="1:22" s="1" customFormat="1" ht="16.5" customHeight="1" x14ac:dyDescent="0.25">
      <c r="A31" s="65"/>
      <c r="B31" s="150"/>
      <c r="C31" s="66"/>
      <c r="D31" s="66"/>
      <c r="E31" s="41"/>
      <c r="F31" s="42" t="str">
        <f t="shared" si="0"/>
        <v/>
      </c>
      <c r="G31" s="41"/>
      <c r="H31" s="43"/>
      <c r="I31" s="43"/>
      <c r="J31" s="43"/>
      <c r="K31" s="40" t="str">
        <f t="shared" si="2"/>
        <v/>
      </c>
      <c r="L31" s="43"/>
      <c r="M31" s="43"/>
      <c r="N31" s="42" t="str">
        <f t="shared" si="1"/>
        <v/>
      </c>
      <c r="O31" s="147"/>
      <c r="P31" s="148"/>
    </row>
    <row r="32" spans="1:22" ht="16.5" customHeight="1" x14ac:dyDescent="0.25">
      <c r="A32" s="65"/>
      <c r="B32" s="150"/>
      <c r="C32" s="66"/>
      <c r="D32" s="66"/>
      <c r="E32" s="41"/>
      <c r="F32" s="42" t="str">
        <f t="shared" si="0"/>
        <v/>
      </c>
      <c r="G32" s="41"/>
      <c r="H32" s="43"/>
      <c r="I32" s="43"/>
      <c r="J32" s="43"/>
      <c r="K32" s="40" t="str">
        <f t="shared" si="2"/>
        <v/>
      </c>
      <c r="L32" s="43"/>
      <c r="M32" s="43"/>
      <c r="N32" s="42" t="str">
        <f t="shared" si="1"/>
        <v/>
      </c>
      <c r="O32" s="149"/>
      <c r="P32" s="148"/>
    </row>
    <row r="33" spans="1:16" ht="16.5" customHeight="1" x14ac:dyDescent="0.25">
      <c r="A33" s="40" t="str">
        <f t="shared" ref="A33:E33" si="3">IF(SUM(A21:A32)=0,"",SUM(A21:A32))</f>
        <v/>
      </c>
      <c r="B33" s="40"/>
      <c r="C33" s="40" t="str">
        <f t="shared" si="3"/>
        <v/>
      </c>
      <c r="D33" s="40">
        <f>SUM(D21:D32)</f>
        <v>0</v>
      </c>
      <c r="E33" s="40" t="str">
        <f t="shared" si="3"/>
        <v/>
      </c>
      <c r="F33" s="40" t="str">
        <f>IF(SUM(F21:F32)=0,"",SUM(F21:F32))</f>
        <v/>
      </c>
      <c r="G33" s="40" t="str">
        <f>IF(SUM(G21:G32)=0,"",SUM(G21:G32))</f>
        <v/>
      </c>
      <c r="H33" s="40" t="str">
        <f t="shared" ref="H33:N33" si="4">IF(SUM(H21:H32)=0,"",SUM(H21:H32))</f>
        <v/>
      </c>
      <c r="I33" s="40" t="str">
        <f t="shared" si="4"/>
        <v/>
      </c>
      <c r="J33" s="40" t="str">
        <f t="shared" si="4"/>
        <v/>
      </c>
      <c r="K33" s="40" t="str">
        <f t="shared" si="4"/>
        <v/>
      </c>
      <c r="L33" s="40" t="str">
        <f t="shared" si="4"/>
        <v/>
      </c>
      <c r="M33" s="40" t="str">
        <f t="shared" si="4"/>
        <v/>
      </c>
      <c r="N33" s="42" t="str">
        <f t="shared" si="4"/>
        <v/>
      </c>
      <c r="O33" s="149" t="str">
        <f>IF(SUM(O21:O32)=0,"",SUM(O21:O32))</f>
        <v/>
      </c>
      <c r="P33" s="148"/>
    </row>
    <row r="34" spans="1:16" ht="16.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5"/>
      <c r="O34" s="9"/>
    </row>
    <row r="35" spans="1:16" ht="25.5" customHeight="1" x14ac:dyDescent="0.25">
      <c r="A35" s="227" t="s">
        <v>78</v>
      </c>
      <c r="B35" s="227"/>
      <c r="C35" s="227"/>
      <c r="D35" s="227"/>
      <c r="E35" s="228"/>
      <c r="F35" s="10" t="s">
        <v>24</v>
      </c>
      <c r="H35" s="10" t="s">
        <v>6</v>
      </c>
      <c r="I35" s="10" t="s">
        <v>9</v>
      </c>
      <c r="J35" s="10" t="s">
        <v>7</v>
      </c>
      <c r="K35" s="10" t="s">
        <v>8</v>
      </c>
      <c r="L35" s="23"/>
      <c r="M35" s="23"/>
      <c r="N35" s="23"/>
    </row>
    <row r="36" spans="1:16" ht="16.5" customHeight="1" x14ac:dyDescent="0.25">
      <c r="A36" s="227"/>
      <c r="B36" s="227"/>
      <c r="C36" s="227"/>
      <c r="D36" s="227"/>
      <c r="E36" s="228"/>
      <c r="F36" s="16" t="str">
        <f>F33</f>
        <v/>
      </c>
      <c r="H36" s="29"/>
      <c r="I36" s="29"/>
      <c r="J36" s="30"/>
      <c r="K36" s="31" t="str">
        <f>IF(OR(F36="",F36=0),"",ROUND(F36*(H36*I36+J36)/1000,2))</f>
        <v/>
      </c>
      <c r="L36" s="38"/>
      <c r="M36" s="249" t="s">
        <v>8</v>
      </c>
      <c r="N36" s="250"/>
      <c r="O36" s="147" t="str">
        <f>K36</f>
        <v/>
      </c>
    </row>
    <row r="37" spans="1:16" ht="5.25" customHeight="1" x14ac:dyDescent="0.25">
      <c r="A37" s="3"/>
      <c r="B37" s="3"/>
      <c r="C37" s="3"/>
      <c r="D37" s="3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 ht="15" customHeight="1" x14ac:dyDescent="0.25">
      <c r="A38" s="13"/>
      <c r="B38" s="3"/>
      <c r="C38" s="3"/>
      <c r="D38" s="3"/>
      <c r="E38" s="20"/>
      <c r="F38" s="20"/>
      <c r="G38" s="20"/>
      <c r="H38" s="21"/>
      <c r="I38" s="21"/>
      <c r="J38" s="27" t="s">
        <v>18</v>
      </c>
      <c r="K38" s="31" t="str">
        <f>IF(K33&lt;&gt;"",IF(K36&lt;&gt;0,K33+K36,""),"")</f>
        <v/>
      </c>
      <c r="L38" s="38"/>
      <c r="M38" s="18"/>
      <c r="N38" s="45"/>
    </row>
    <row r="39" spans="1:16" ht="7.5" customHeight="1" x14ac:dyDescent="0.25">
      <c r="A39" s="13"/>
      <c r="B39" s="3"/>
      <c r="C39" s="3"/>
      <c r="D39" s="3"/>
      <c r="E39" s="20"/>
      <c r="F39" s="20"/>
      <c r="G39" s="20"/>
      <c r="H39" s="21"/>
      <c r="I39" s="21"/>
      <c r="J39" s="22"/>
      <c r="K39" s="17"/>
      <c r="L39" s="17"/>
      <c r="M39" s="18"/>
      <c r="N39" s="19"/>
    </row>
    <row r="40" spans="1:16" ht="25.5" customHeight="1" x14ac:dyDescent="0.25">
      <c r="A40" s="229" t="s">
        <v>25</v>
      </c>
      <c r="B40" s="229"/>
      <c r="C40" s="229"/>
      <c r="D40" s="229"/>
      <c r="E40" s="230"/>
      <c r="F40" s="26" t="s">
        <v>17</v>
      </c>
      <c r="G40" s="23"/>
      <c r="H40" s="23"/>
      <c r="J40" s="10" t="s">
        <v>15</v>
      </c>
      <c r="K40" s="10" t="s">
        <v>16</v>
      </c>
      <c r="L40" s="23"/>
      <c r="M40" s="23"/>
      <c r="N40" s="23"/>
    </row>
    <row r="41" spans="1:16" x14ac:dyDescent="0.25">
      <c r="A41" s="229"/>
      <c r="B41" s="229"/>
      <c r="C41" s="229"/>
      <c r="D41" s="229"/>
      <c r="E41" s="230"/>
      <c r="F41" s="16" t="str">
        <f>F33</f>
        <v/>
      </c>
      <c r="G41" s="24"/>
      <c r="H41" s="25"/>
      <c r="J41" s="30"/>
      <c r="K41" s="31" t="str">
        <f>IF(F41&lt;&gt;"",ROUND(F41*J41,2),"")</f>
        <v/>
      </c>
      <c r="L41" s="38"/>
      <c r="M41" s="249" t="s">
        <v>16</v>
      </c>
      <c r="N41" s="250"/>
      <c r="O41" s="147" t="str">
        <f>K41</f>
        <v/>
      </c>
    </row>
    <row r="42" spans="1:16" ht="5.25" customHeight="1" x14ac:dyDescent="0.25">
      <c r="A42" s="3"/>
      <c r="B42" s="3"/>
      <c r="C42" s="3"/>
      <c r="D42" s="3"/>
      <c r="E42"/>
      <c r="F42"/>
      <c r="G42"/>
      <c r="H42"/>
      <c r="L42" s="46"/>
      <c r="M42" s="46"/>
      <c r="N42" s="46"/>
    </row>
    <row r="43" spans="1:16" x14ac:dyDescent="0.25">
      <c r="B43" s="3"/>
      <c r="C43" s="3"/>
      <c r="D43" s="3"/>
      <c r="E43"/>
      <c r="F43"/>
      <c r="G43"/>
      <c r="H43"/>
      <c r="J43" s="136" t="s">
        <v>108</v>
      </c>
      <c r="K43" s="31" t="str">
        <f>IF(K33&lt;&gt;"",IF(K41&lt;&gt;0,K33+K41,""),"")</f>
        <v/>
      </c>
      <c r="L43" s="38"/>
      <c r="M43" s="46"/>
      <c r="N43" s="38"/>
      <c r="O43" s="128"/>
    </row>
    <row r="44" spans="1:16" ht="8.25" customHeight="1" x14ac:dyDescent="0.25">
      <c r="B44" s="3"/>
      <c r="C44" s="3"/>
      <c r="D44" s="3"/>
      <c r="E44"/>
      <c r="F44"/>
      <c r="G44"/>
      <c r="H44"/>
      <c r="J44" s="28"/>
      <c r="K44" s="38"/>
      <c r="L44" s="38"/>
      <c r="M44" s="46"/>
      <c r="N44" s="38"/>
    </row>
    <row r="45" spans="1:16" s="47" customFormat="1" ht="21.75" customHeight="1" x14ac:dyDescent="0.3">
      <c r="A45" s="244" t="s">
        <v>93</v>
      </c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3" t="str">
        <f>(IF(ISNUMBER(N33),N33+K36+K41,"0,00"))</f>
        <v>0,00</v>
      </c>
      <c r="O45" s="243"/>
    </row>
    <row r="46" spans="1:16" ht="19.5" customHeight="1" x14ac:dyDescent="0.25">
      <c r="A46" s="245" t="s">
        <v>97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7"/>
      <c r="N46" s="243" t="str">
        <f>(IF(ISNUMBER(O33),O33+O36+O41,"0,00"))</f>
        <v>0,00</v>
      </c>
      <c r="O46" s="243"/>
    </row>
    <row r="47" spans="1:16" ht="15.75" customHeight="1" x14ac:dyDescent="0.25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</row>
    <row r="48" spans="1:16" x14ac:dyDescent="0.25">
      <c r="A48" s="137" t="s">
        <v>109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4" x14ac:dyDescent="0.25">
      <c r="A49" s="115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240"/>
      <c r="M49" s="240"/>
      <c r="N49" s="1"/>
    </row>
    <row r="50" spans="1:14" x14ac:dyDescent="0.25">
      <c r="A50" s="3"/>
    </row>
    <row r="51" spans="1:14" x14ac:dyDescent="0.25">
      <c r="A51" s="3"/>
    </row>
    <row r="52" spans="1:14" x14ac:dyDescent="0.25">
      <c r="A52" s="3"/>
    </row>
    <row r="54" spans="1:14" x14ac:dyDescent="0.25">
      <c r="A54" s="3"/>
    </row>
    <row r="55" spans="1:14" x14ac:dyDescent="0.25">
      <c r="A55" s="3"/>
    </row>
    <row r="56" spans="1:14" x14ac:dyDescent="0.25">
      <c r="A56" s="3"/>
    </row>
  </sheetData>
  <sheetProtection algorithmName="SHA-512" hashValue="bvX36+df+Wots+g6M60TMU0eMNL+Y0GsXZSPLyrBhNT9a7VWnLY7+9F78szcyVGBTyHAC3O4Sg64iOkJKQJSXA==" saltValue="CAnxfAI08hrUKerOmIRxtw==" spinCount="100000" sheet="1" selectLockedCells="1"/>
  <mergeCells count="34">
    <mergeCell ref="L49:M49"/>
    <mergeCell ref="A40:E41"/>
    <mergeCell ref="M41:N41"/>
    <mergeCell ref="A45:M45"/>
    <mergeCell ref="N45:O45"/>
    <mergeCell ref="A46:M46"/>
    <mergeCell ref="N46:O46"/>
    <mergeCell ref="M19:M20"/>
    <mergeCell ref="N19:N20"/>
    <mergeCell ref="O19:P19"/>
    <mergeCell ref="A35:E36"/>
    <mergeCell ref="M36:N36"/>
    <mergeCell ref="F19:F20"/>
    <mergeCell ref="G19:G20"/>
    <mergeCell ref="H19:J19"/>
    <mergeCell ref="K19:K20"/>
    <mergeCell ref="L19:L20"/>
    <mergeCell ref="E9:F9"/>
    <mergeCell ref="J9:K9"/>
    <mergeCell ref="E5:H5"/>
    <mergeCell ref="I5:J5"/>
    <mergeCell ref="K5:N5"/>
    <mergeCell ref="E11:N11"/>
    <mergeCell ref="A12:C13"/>
    <mergeCell ref="F13:H13"/>
    <mergeCell ref="J13:M13"/>
    <mergeCell ref="O11:P14"/>
    <mergeCell ref="A15:I15"/>
    <mergeCell ref="A16:I16"/>
    <mergeCell ref="A19:A20"/>
    <mergeCell ref="B19:B20"/>
    <mergeCell ref="C19:C20"/>
    <mergeCell ref="D19:D20"/>
    <mergeCell ref="E19:E20"/>
  </mergeCells>
  <conditionalFormatting sqref="N13">
    <cfRule type="cellIs" dxfId="73" priority="2" operator="lessThan">
      <formula>0.8</formula>
    </cfRule>
  </conditionalFormatting>
  <conditionalFormatting sqref="O11:P14">
    <cfRule type="containsText" dxfId="72" priority="1" operator="containsText" text="Die gewährte monatliche Ausbildungsvergütung liegt unter 80 Prozent der vergleichbaren Ausbildungsvergütung nach dem TVAöD-Pflege. Eine Erstattung durch das Land ist ausgeschlossen. ">
      <formula>NOT(ISERROR(SEARCH("Die gewährte monatliche Ausbildungsvergütung liegt unter 80 Prozent der vergleichbaren Ausbildungsvergütung nach dem TVAöD-Pflege. Eine Erstattung durch das Land ist ausgeschlossen. ",O11)))</formula>
    </cfRule>
  </conditionalFormatting>
  <dataValidations count="2">
    <dataValidation type="list" allowBlank="1" showInputMessage="1" showErrorMessage="1" sqref="F7">
      <formula1>$W$8:$W$9</formula1>
    </dataValidation>
    <dataValidation type="list" allowBlank="1" showInputMessage="1" showErrorMessage="1" sqref="K7">
      <formula1>$W$5:$W$6</formula1>
    </dataValidation>
  </dataValidations>
  <pageMargins left="0.7" right="0.7" top="0.78740157499999996" bottom="0.78740157499999996" header="0.3" footer="0.3"/>
  <pageSetup paperSize="9" scale="6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46</vt:i4>
      </vt:variant>
      <vt:variant>
        <vt:lpstr>Benannte Bereiche</vt:lpstr>
      </vt:variant>
      <vt:variant>
        <vt:i4>32</vt:i4>
      </vt:variant>
    </vt:vector>
  </HeadingPairs>
  <TitlesOfParts>
    <vt:vector size="78" baseType="lpstr">
      <vt:lpstr>Abrechnung Zusammenfassung</vt:lpstr>
      <vt:lpstr>Abrechnung Tabelle 1-10</vt:lpstr>
      <vt:lpstr>Abrechnung Tabelle 11-20</vt:lpstr>
      <vt:lpstr>Abrechnung Tabelle 21-30 </vt:lpstr>
      <vt:lpstr>Abrechnung Tabelle 31-40</vt:lpstr>
      <vt:lpstr>Auszubildende 1</vt:lpstr>
      <vt:lpstr>Auszubildende 2</vt:lpstr>
      <vt:lpstr>Auszubildende 3</vt:lpstr>
      <vt:lpstr>Auszubildende 4</vt:lpstr>
      <vt:lpstr>Auszubildende 5</vt:lpstr>
      <vt:lpstr>Auszubildende 6</vt:lpstr>
      <vt:lpstr>Auszubildende 7</vt:lpstr>
      <vt:lpstr>Auszubildende 8</vt:lpstr>
      <vt:lpstr>Auszubildende 9</vt:lpstr>
      <vt:lpstr>Auszubildende 10</vt:lpstr>
      <vt:lpstr>Auszubildende 11</vt:lpstr>
      <vt:lpstr>Auszubildende 12</vt:lpstr>
      <vt:lpstr>Auszubildende 13</vt:lpstr>
      <vt:lpstr>Auszubildende 14</vt:lpstr>
      <vt:lpstr>Auszubildende 15</vt:lpstr>
      <vt:lpstr>Auszubildende 16</vt:lpstr>
      <vt:lpstr>Auszubildende 17</vt:lpstr>
      <vt:lpstr>Auszubildende 18</vt:lpstr>
      <vt:lpstr>Auszubildende 19</vt:lpstr>
      <vt:lpstr>Auszubildende 20</vt:lpstr>
      <vt:lpstr>Auszubildende 21</vt:lpstr>
      <vt:lpstr>Auszubildende 22</vt:lpstr>
      <vt:lpstr>Auszubildende 23</vt:lpstr>
      <vt:lpstr>Auszubildende 24</vt:lpstr>
      <vt:lpstr>Auszubildende 25</vt:lpstr>
      <vt:lpstr>Auszubildende 26</vt:lpstr>
      <vt:lpstr>Auszubildende 27</vt:lpstr>
      <vt:lpstr>Auszubildende 28</vt:lpstr>
      <vt:lpstr>Auszubildende 29</vt:lpstr>
      <vt:lpstr>Auszubildende 30</vt:lpstr>
      <vt:lpstr>Auszubildende 31</vt:lpstr>
      <vt:lpstr>Auszubildende 32</vt:lpstr>
      <vt:lpstr>Auszubildende 33</vt:lpstr>
      <vt:lpstr>Auszubildende 34</vt:lpstr>
      <vt:lpstr>Auszubildende 35</vt:lpstr>
      <vt:lpstr>Auszubildende 36</vt:lpstr>
      <vt:lpstr>Auszubildende 37</vt:lpstr>
      <vt:lpstr>Auszubildende 38</vt:lpstr>
      <vt:lpstr>Auszubildende 39</vt:lpstr>
      <vt:lpstr>Auszubildende 40</vt:lpstr>
      <vt:lpstr>Listen</vt:lpstr>
      <vt:lpstr>'Abrechnung Tabelle 1-10'!Druckbereich</vt:lpstr>
      <vt:lpstr>'Abrechnung Tabelle 11-20'!Druckbereich</vt:lpstr>
      <vt:lpstr>'Abrechnung Tabelle 21-30 '!Druckbereich</vt:lpstr>
      <vt:lpstr>'Auszubildende 1'!Druckbereich</vt:lpstr>
      <vt:lpstr>'Auszubildende 10'!Druckbereich</vt:lpstr>
      <vt:lpstr>'Auszubildende 11'!Druckbereich</vt:lpstr>
      <vt:lpstr>'Auszubildende 12'!Druckbereich</vt:lpstr>
      <vt:lpstr>'Auszubildende 13'!Druckbereich</vt:lpstr>
      <vt:lpstr>'Auszubildende 14'!Druckbereich</vt:lpstr>
      <vt:lpstr>'Auszubildende 15'!Druckbereich</vt:lpstr>
      <vt:lpstr>'Auszubildende 16'!Druckbereich</vt:lpstr>
      <vt:lpstr>'Auszubildende 17'!Druckbereich</vt:lpstr>
      <vt:lpstr>'Auszubildende 18'!Druckbereich</vt:lpstr>
      <vt:lpstr>'Auszubildende 19'!Druckbereich</vt:lpstr>
      <vt:lpstr>'Auszubildende 2'!Druckbereich</vt:lpstr>
      <vt:lpstr>'Auszubildende 20'!Druckbereich</vt:lpstr>
      <vt:lpstr>'Auszubildende 21'!Druckbereich</vt:lpstr>
      <vt:lpstr>'Auszubildende 22'!Druckbereich</vt:lpstr>
      <vt:lpstr>'Auszubildende 23'!Druckbereich</vt:lpstr>
      <vt:lpstr>'Auszubildende 24'!Druckbereich</vt:lpstr>
      <vt:lpstr>'Auszubildende 25'!Druckbereich</vt:lpstr>
      <vt:lpstr>'Auszubildende 26'!Druckbereich</vt:lpstr>
      <vt:lpstr>'Auszubildende 27'!Druckbereich</vt:lpstr>
      <vt:lpstr>'Auszubildende 28'!Druckbereich</vt:lpstr>
      <vt:lpstr>'Auszubildende 29'!Druckbereich</vt:lpstr>
      <vt:lpstr>'Auszubildende 30'!Druckbereich</vt:lpstr>
      <vt:lpstr>'Auszubildende 4'!Druckbereich</vt:lpstr>
      <vt:lpstr>'Auszubildende 5'!Druckbereich</vt:lpstr>
      <vt:lpstr>'Auszubildende 6'!Druckbereich</vt:lpstr>
      <vt:lpstr>'Auszubildende 7'!Druckbereich</vt:lpstr>
      <vt:lpstr>'Auszubildende 8'!Druckbereich</vt:lpstr>
      <vt:lpstr>'Auszubildende 9'!Druckbereich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Pradel,Marta</dc:creator>
  <cp:lastModifiedBy>Zschoch, Karin</cp:lastModifiedBy>
  <cp:lastPrinted>2026-07-16T12:43:34Z</cp:lastPrinted>
  <dcterms:created xsi:type="dcterms:W3CDTF">2010-04-27T15:22:23Z</dcterms:created>
  <dcterms:modified xsi:type="dcterms:W3CDTF">2026-07-16T12:45:20Z</dcterms:modified>
</cp:coreProperties>
</file>