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I:\Dezernat203\Förderung\S 43 (IX 320) - ehrenamtliche Mitarbeit\03 Formulare Antrag VN Anlagen\"/>
    </mc:Choice>
  </mc:AlternateContent>
  <workbookProtection workbookPassword="D981" lockStructure="1"/>
  <bookViews>
    <workbookView xWindow="0" yWindow="0" windowWidth="14370" windowHeight="3420" tabRatio="895"/>
  </bookViews>
  <sheets>
    <sheet name="allg. Daten" sheetId="35" r:id="rId1"/>
    <sheet name="Hinweise zum Ausfüllen" sheetId="37" state="hidden" r:id="rId2"/>
    <sheet name="Zus." sheetId="19" r:id="rId3"/>
    <sheet name="Belegliste" sheetId="51" state="hidden" r:id="rId4"/>
    <sheet name="Einnahmen" sheetId="67" r:id="rId5"/>
    <sheet name="Festbetrag_S101" sheetId="53" state="hidden" r:id="rId6"/>
    <sheet name="Festbetrag_S104" sheetId="87" state="hidden" r:id="rId7"/>
    <sheet name="Hauptamtliches_Personal" sheetId="95" r:id="rId8"/>
    <sheet name="Nebenamtliches_Personal" sheetId="96" r:id="rId9"/>
    <sheet name="Weiterleitung_an_Dritte" sheetId="97" state="hidden" r:id="rId10"/>
    <sheet name="Raummiete__Mietnebenausgaben" sheetId="98" r:id="rId11"/>
    <sheet name="Leasing" sheetId="99" r:id="rId12"/>
    <sheet name="Ausstattung_Ersatzbeschaffung" sheetId="100" r:id="rId13"/>
    <sheet name="Büroausgaben" sheetId="101" r:id="rId14"/>
    <sheet name="Reiseausgaben" sheetId="102" r:id="rId15"/>
    <sheet name="Übernachtung" sheetId="103" r:id="rId16"/>
    <sheet name="Fortbildung" sheetId="104" r:id="rId17"/>
    <sheet name="sonstige_Sachausgaben" sheetId="105" r:id="rId18"/>
    <sheet name="FB" sheetId="56" state="hidden" r:id="rId19"/>
    <sheet name="DB" sheetId="38" state="hidden" r:id="rId20"/>
    <sheet name="DEFINITION" sheetId="39" state="hidden" r:id="rId21"/>
  </sheets>
  <definedNames>
    <definedName name="_xlnm._FilterDatabase" localSheetId="12" hidden="1">Ausstattung_Ersatzbeschaffung!$A$10:$I$10</definedName>
    <definedName name="_xlnm._FilterDatabase" localSheetId="3" hidden="1">Belegliste!$D$1:$J$1</definedName>
    <definedName name="_xlnm._FilterDatabase" localSheetId="13" hidden="1">Büroausgaben!$A$10:$I$10</definedName>
    <definedName name="_xlnm._FilterDatabase" localSheetId="4" hidden="1">Einnahmen!$A$8:$M$8</definedName>
    <definedName name="_xlnm._FilterDatabase" localSheetId="16" hidden="1">Fortbildung!$A$10:$I$10</definedName>
    <definedName name="_xlnm._FilterDatabase" localSheetId="7" hidden="1">Hauptamtliches_Personal!$A$10:$M$10</definedName>
    <definedName name="_xlnm._FilterDatabase" localSheetId="11" hidden="1">Leasing!$A$10:$J$10</definedName>
    <definedName name="_xlnm._FilterDatabase" localSheetId="8" hidden="1">Nebenamtliches_Personal!$A$10:$M$10</definedName>
    <definedName name="_xlnm._FilterDatabase" localSheetId="10" hidden="1">Raummiete__Mietnebenausgaben!$A$10:$I$10</definedName>
    <definedName name="_xlnm._FilterDatabase" localSheetId="14" hidden="1">Reiseausgaben!$A$10:$O$10</definedName>
    <definedName name="_xlnm._FilterDatabase" localSheetId="17" hidden="1">sonstige_Sachausgaben!$A$10:$H$10</definedName>
    <definedName name="_xlnm._FilterDatabase" localSheetId="15" hidden="1">Übernachtung!$A$10:$J$10</definedName>
    <definedName name="_xlnm._FilterDatabase" localSheetId="9" hidden="1">Weiterleitung_an_Dritte!$A$10:$J$10</definedName>
    <definedName name="Anerkannte_Ausgaben">Zus.!$M$30</definedName>
    <definedName name="ANR">'allg. Daten'!$D$24</definedName>
    <definedName name="Anteilsbetrag">Zus.!$J$39</definedName>
    <definedName name="AnteilsbetragAnerkannt">Zus.!$R$39</definedName>
    <definedName name="AusgAnerkannt">Zus.!$M$36</definedName>
    <definedName name="AusISAP">'allg. Daten'!$A$31</definedName>
    <definedName name="Bescheidvom">'allg. Daten'!$D$22</definedName>
    <definedName name="bis">'allg. Daten'!$F$27</definedName>
    <definedName name="Differenz_anerkannt">Zus.!$N$30</definedName>
    <definedName name="DivA" localSheetId="16">Fortbildung!$C$6</definedName>
    <definedName name="DivA" localSheetId="17">sonstige_Sachausgaben!$C$6</definedName>
    <definedName name="DivA">#REF!</definedName>
    <definedName name="Dritt_Eigenmittel">Zus.!$D$37</definedName>
    <definedName name="Dritt_EigenmittelAnerkannt">Zus.!$M$37</definedName>
    <definedName name="_xlnm.Print_Area" localSheetId="12">Ausstattung_Ersatzbeschaffung!$A:$I</definedName>
    <definedName name="_xlnm.Print_Area" localSheetId="3">Belegliste!$D:$J</definedName>
    <definedName name="_xlnm.Print_Area" localSheetId="13">Büroausgaben!$A:$I</definedName>
    <definedName name="_xlnm.Print_Area" localSheetId="4">Einnahmen!$A:$M</definedName>
    <definedName name="_xlnm.Print_Area" localSheetId="5">Festbetrag_S101!$A:$K</definedName>
    <definedName name="_xlnm.Print_Area" localSheetId="6">Festbetrag_S104!$A:$M</definedName>
    <definedName name="_xlnm.Print_Area" localSheetId="16">Fortbildung!$A:$I</definedName>
    <definedName name="_xlnm.Print_Area" localSheetId="7">Hauptamtliches_Personal!$A:$M</definedName>
    <definedName name="_xlnm.Print_Area" localSheetId="11">Leasing!$A:$J</definedName>
    <definedName name="_xlnm.Print_Area" localSheetId="8">Nebenamtliches_Personal!$A:$M</definedName>
    <definedName name="_xlnm.Print_Area" localSheetId="10">Raummiete__Mietnebenausgaben!$A:$I</definedName>
    <definedName name="_xlnm.Print_Area" localSheetId="14">Reiseausgaben!$A:$O</definedName>
    <definedName name="_xlnm.Print_Area" localSheetId="17">sonstige_Sachausgaben!$A:$H</definedName>
    <definedName name="_xlnm.Print_Area" localSheetId="15">Übernachtung!$A:$J</definedName>
    <definedName name="_xlnm.Print_Area" localSheetId="9">Weiterleitung_an_Dritte!$A:$J</definedName>
    <definedName name="_xlnm.Print_Area" localSheetId="2">Zus.!$A$1:$N$78</definedName>
    <definedName name="_xlnm.Print_Titles" localSheetId="12">Ausstattung_Ersatzbeschaffung!$10:$10</definedName>
    <definedName name="_xlnm.Print_Titles" localSheetId="13">Büroausgaben!$10:$10</definedName>
    <definedName name="_xlnm.Print_Titles" localSheetId="16">Fortbildung!$10:$10</definedName>
    <definedName name="_xlnm.Print_Titles" localSheetId="7">Hauptamtliches_Personal!$10:$10</definedName>
    <definedName name="_xlnm.Print_Titles" localSheetId="11">Leasing!$10:$10</definedName>
    <definedName name="_xlnm.Print_Titles" localSheetId="8">Nebenamtliches_Personal!$10:$10</definedName>
    <definedName name="_xlnm.Print_Titles" localSheetId="10">Raummiete__Mietnebenausgaben!$10:$10</definedName>
    <definedName name="_xlnm.Print_Titles" localSheetId="14">Reiseausgaben!$10:$10</definedName>
    <definedName name="_xlnm.Print_Titles" localSheetId="17">sonstige_Sachausgaben!$10:$10</definedName>
    <definedName name="_xlnm.Print_Titles" localSheetId="15">Übernachtung!$10:$10</definedName>
    <definedName name="_xlnm.Print_Titles" localSheetId="9">Weiterleitung_an_Dritte!$10:$10</definedName>
    <definedName name="ELeas" localSheetId="11">Leasing!$C$6</definedName>
    <definedName name="ELeas">#REF!</definedName>
    <definedName name="Ergebnis">Zus.!$D$40</definedName>
    <definedName name="ErgebnisAnerkannt">Zus.!$M$40</definedName>
    <definedName name="F_ART">'allg. Daten'!#REF!</definedName>
    <definedName name="F_Satz">'allg. Daten'!$D$34</definedName>
    <definedName name="Fehlbedarf">Zus.!$J$37</definedName>
    <definedName name="FehlbedarfAnerkannt">Zus.!$R$37</definedName>
    <definedName name="Fest_berechnet_abgerechnet">Festbetrag_S101!$T$2</definedName>
    <definedName name="Fest_berechnet_anerkannt">Festbetrag_S101!$V$2</definedName>
    <definedName name="Festbetrag">Zus.!$J$38</definedName>
    <definedName name="Festbetrag_S101">Festbetrag_S101!$E$33</definedName>
    <definedName name="Festbetrag_S101_lagus">Festbetrag_S101!$K$33</definedName>
    <definedName name="Festbetrag_S104">Festbetrag_S104!$F$33</definedName>
    <definedName name="Festbetrag_S104_lagus">Festbetrag_S104!$M$33</definedName>
    <definedName name="FestbetragAnerkannt">Zus.!$R$38</definedName>
    <definedName name="Finart_Anteil">Zus.!$I$39</definedName>
    <definedName name="Finart_Fehl">Zus.!$I$37</definedName>
    <definedName name="Finart_Fest">Zus.!$I$38</definedName>
    <definedName name="Gesamtausgaben_Bescheid">Zus.!$D$30</definedName>
    <definedName name="GesAusgaben_Differenz">Zus.!$F$30</definedName>
    <definedName name="HAP" localSheetId="7">Hauptamtliches_Personal!$C$6</definedName>
    <definedName name="HAP">#REF!</definedName>
    <definedName name="Nachweistyp">'allg. Daten'!$B$13</definedName>
    <definedName name="Ort">'allg. Daten'!$F$20</definedName>
    <definedName name="PLZ">'allg. Daten'!$D$20</definedName>
    <definedName name="RAHA" localSheetId="14">Reiseausgaben!$C$6</definedName>
    <definedName name="RAHA">#REF!</definedName>
    <definedName name="Soll">#REF!</definedName>
    <definedName name="Strasse">'allg. Daten'!$D$19</definedName>
    <definedName name="Summe_Landesmittel">Zus.!$D$38</definedName>
    <definedName name="Summe_LandesmittelAnerkannt">Zus.!$M$38</definedName>
    <definedName name="Summe_tats_Ausg">Zus.!$D$36</definedName>
    <definedName name="Summe_tats_AusgAnerkannt">Zus.!$M$36</definedName>
    <definedName name="tats_Anteil_Landesmittel">Zus.!$H$9</definedName>
    <definedName name="tats_Ausgaben">Zus.!$E$30</definedName>
    <definedName name="Verbrauch" localSheetId="13">Büroausgaben!$C$6</definedName>
    <definedName name="Verbrauch">#REF!</definedName>
    <definedName name="Verw">#REF!</definedName>
    <definedName name="von">'allg. Daten'!$D$27</definedName>
    <definedName name="WKV" localSheetId="9">Weiterleitung_an_Dritte!$C$6</definedName>
    <definedName name="WKV">#REF!</definedName>
    <definedName name="Z_C490AA21_77E5_11D8_A8DA_0000E871A03B_.wvu.PrintTitles" localSheetId="12" hidden="1">Ausstattung_Ersatzbeschaffung!$10:$10</definedName>
    <definedName name="Z_C490AA21_77E5_11D8_A8DA_0000E871A03B_.wvu.PrintTitles" localSheetId="13" hidden="1">Büroausgaben!$10:$10</definedName>
    <definedName name="Z_C490AA21_77E5_11D8_A8DA_0000E871A03B_.wvu.PrintTitles" localSheetId="16" hidden="1">Fortbildung!$10:$10</definedName>
    <definedName name="Z_C490AA21_77E5_11D8_A8DA_0000E871A03B_.wvu.PrintTitles" localSheetId="7" hidden="1">Hauptamtliches_Personal!$10:$10</definedName>
    <definedName name="Z_C490AA21_77E5_11D8_A8DA_0000E871A03B_.wvu.PrintTitles" localSheetId="11" hidden="1">Leasing!$10:$10</definedName>
    <definedName name="Z_C490AA21_77E5_11D8_A8DA_0000E871A03B_.wvu.PrintTitles" localSheetId="10" hidden="1">Raummiete__Mietnebenausgaben!#REF!</definedName>
    <definedName name="Z_C490AA21_77E5_11D8_A8DA_0000E871A03B_.wvu.PrintTitles" localSheetId="14" hidden="1">Reiseausgaben!$10:$10</definedName>
    <definedName name="Z_C490AA21_77E5_11D8_A8DA_0000E871A03B_.wvu.PrintTitles" localSheetId="17" hidden="1">sonstige_Sachausgaben!$10:$10</definedName>
    <definedName name="Z_C490AA21_77E5_11D8_A8DA_0000E871A03B_.wvu.PrintTitles" localSheetId="15" hidden="1">Übernachtung!#REF!</definedName>
    <definedName name="Z_C490AA21_77E5_11D8_A8DA_0000E871A03B_.wvu.PrintTitles" localSheetId="9" hidden="1">Weiterleitung_an_Dritte!$10:$10</definedName>
    <definedName name="Zahlungen_Landesmittel">Zus.!$D$39</definedName>
    <definedName name="Zahlungen_LandesmittelAnerkannt">Zus.!$M$39</definedName>
    <definedName name="Zuwendung">'allg. Daten'!$D$29</definedName>
    <definedName name="Zuwendungsempfänger">'allg. Daten'!$D$17</definedName>
  </definedNames>
  <calcPr calcId="162913"/>
  <customWorkbookViews>
    <customWorkbookView name="Schmietendorf - Persönliche Ansicht" guid="{C490AA21-77E5-11D8-A8DA-0000E871A03B}" mergeInterval="0" personalView="1" maximized="1" windowWidth="1018" windowHeight="568" tabRatio="799" activeSheetId="17"/>
  </customWorkbookViews>
</workbook>
</file>

<file path=xl/calcChain.xml><?xml version="1.0" encoding="utf-8"?>
<calcChain xmlns="http://schemas.openxmlformats.org/spreadsheetml/2006/main">
  <c r="D30" i="19" l="1"/>
  <c r="N29" i="19"/>
  <c r="F29" i="19"/>
  <c r="G77" i="105"/>
  <c r="F77" i="105"/>
  <c r="A77" i="105"/>
  <c r="G76" i="105"/>
  <c r="F76" i="105"/>
  <c r="A76" i="105"/>
  <c r="G75" i="105"/>
  <c r="F75" i="105"/>
  <c r="A75" i="105"/>
  <c r="G74" i="105"/>
  <c r="F74" i="105"/>
  <c r="A74" i="105"/>
  <c r="G73" i="105"/>
  <c r="F73" i="105"/>
  <c r="A73" i="105"/>
  <c r="G72" i="105"/>
  <c r="F72" i="105"/>
  <c r="A72" i="105"/>
  <c r="G71" i="105"/>
  <c r="F71" i="105"/>
  <c r="A71" i="105"/>
  <c r="G70" i="105"/>
  <c r="F70" i="105"/>
  <c r="A70" i="105"/>
  <c r="G69" i="105"/>
  <c r="F69" i="105"/>
  <c r="A69" i="105"/>
  <c r="G68" i="105"/>
  <c r="F68" i="105"/>
  <c r="A68" i="105"/>
  <c r="G67" i="105"/>
  <c r="F67" i="105"/>
  <c r="A67" i="105"/>
  <c r="G66" i="105"/>
  <c r="F66" i="105"/>
  <c r="A66" i="105"/>
  <c r="G65" i="105"/>
  <c r="F65" i="105"/>
  <c r="A65" i="105"/>
  <c r="G64" i="105"/>
  <c r="F64" i="105"/>
  <c r="A64" i="105"/>
  <c r="G63" i="105"/>
  <c r="F63" i="105"/>
  <c r="A63" i="105"/>
  <c r="G62" i="105"/>
  <c r="F62" i="105"/>
  <c r="A62" i="105"/>
  <c r="G61" i="105"/>
  <c r="F61" i="105"/>
  <c r="A61" i="105"/>
  <c r="G60" i="105"/>
  <c r="F60" i="105"/>
  <c r="A60" i="105"/>
  <c r="G59" i="105"/>
  <c r="F59" i="105"/>
  <c r="A59" i="105"/>
  <c r="G58" i="105"/>
  <c r="F58" i="105"/>
  <c r="A58" i="105"/>
  <c r="G57" i="105"/>
  <c r="F57" i="105"/>
  <c r="A57" i="105"/>
  <c r="G56" i="105"/>
  <c r="F56" i="105"/>
  <c r="A56" i="105"/>
  <c r="G55" i="105"/>
  <c r="F55" i="105"/>
  <c r="A55" i="105"/>
  <c r="G54" i="105"/>
  <c r="F54" i="105"/>
  <c r="A54" i="105"/>
  <c r="G53" i="105"/>
  <c r="F53" i="105"/>
  <c r="A53" i="105"/>
  <c r="G52" i="105"/>
  <c r="F52" i="105"/>
  <c r="A52" i="105"/>
  <c r="G51" i="105"/>
  <c r="F51" i="105"/>
  <c r="A51" i="105"/>
  <c r="G50" i="105"/>
  <c r="F50" i="105"/>
  <c r="A50" i="105"/>
  <c r="G49" i="105"/>
  <c r="F49" i="105"/>
  <c r="A49" i="105"/>
  <c r="G48" i="105"/>
  <c r="F48" i="105"/>
  <c r="A48" i="105"/>
  <c r="G47" i="105"/>
  <c r="F47" i="105"/>
  <c r="A47" i="105"/>
  <c r="G46" i="105"/>
  <c r="F46" i="105"/>
  <c r="A46" i="105"/>
  <c r="G45" i="105"/>
  <c r="F45" i="105"/>
  <c r="A45" i="105"/>
  <c r="G44" i="105"/>
  <c r="F44" i="105"/>
  <c r="A44" i="105"/>
  <c r="G43" i="105"/>
  <c r="F43" i="105"/>
  <c r="A43" i="105"/>
  <c r="G42" i="105"/>
  <c r="F42" i="105"/>
  <c r="A42" i="105"/>
  <c r="G41" i="105"/>
  <c r="F41" i="105"/>
  <c r="A41" i="105"/>
  <c r="G40" i="105"/>
  <c r="F40" i="105"/>
  <c r="A40" i="105"/>
  <c r="G39" i="105"/>
  <c r="F39" i="105"/>
  <c r="A39" i="105"/>
  <c r="G38" i="105"/>
  <c r="F38" i="105"/>
  <c r="A38" i="105"/>
  <c r="G37" i="105"/>
  <c r="F37" i="105"/>
  <c r="A37" i="105"/>
  <c r="G36" i="105"/>
  <c r="F36" i="105"/>
  <c r="A36" i="105"/>
  <c r="G35" i="105"/>
  <c r="F35" i="105"/>
  <c r="A35" i="105"/>
  <c r="G34" i="105"/>
  <c r="F34" i="105"/>
  <c r="A34" i="105"/>
  <c r="G33" i="105"/>
  <c r="F33" i="105"/>
  <c r="A33" i="105"/>
  <c r="G32" i="105"/>
  <c r="F32" i="105"/>
  <c r="A32" i="105"/>
  <c r="G31" i="105"/>
  <c r="F31" i="105"/>
  <c r="A31" i="105"/>
  <c r="G30" i="105"/>
  <c r="F30" i="105"/>
  <c r="A30" i="105"/>
  <c r="G29" i="105"/>
  <c r="F29" i="105"/>
  <c r="A29" i="105"/>
  <c r="G28" i="105"/>
  <c r="F28" i="105"/>
  <c r="A28" i="105"/>
  <c r="G27" i="105"/>
  <c r="F27" i="105"/>
  <c r="A27" i="105"/>
  <c r="G26" i="105"/>
  <c r="F26" i="105"/>
  <c r="A26" i="105"/>
  <c r="G25" i="105"/>
  <c r="F25" i="105"/>
  <c r="A25" i="105"/>
  <c r="G24" i="105"/>
  <c r="F24" i="105"/>
  <c r="A24" i="105"/>
  <c r="G23" i="105"/>
  <c r="F23" i="105"/>
  <c r="A23" i="105"/>
  <c r="G22" i="105"/>
  <c r="F22" i="105"/>
  <c r="A22" i="105"/>
  <c r="G21" i="105"/>
  <c r="F21" i="105"/>
  <c r="A21" i="105"/>
  <c r="G20" i="105"/>
  <c r="F20" i="105"/>
  <c r="A20" i="105"/>
  <c r="G19" i="105"/>
  <c r="F19" i="105"/>
  <c r="A19" i="105"/>
  <c r="G18" i="105"/>
  <c r="F18" i="105"/>
  <c r="A18" i="105"/>
  <c r="G17" i="105"/>
  <c r="F17" i="105"/>
  <c r="A17" i="105"/>
  <c r="G16" i="105"/>
  <c r="F16" i="105"/>
  <c r="A16" i="105"/>
  <c r="G15" i="105"/>
  <c r="F15" i="105"/>
  <c r="A15" i="105"/>
  <c r="G14" i="105"/>
  <c r="F14" i="105"/>
  <c r="A14" i="105"/>
  <c r="G13" i="105"/>
  <c r="F13" i="105"/>
  <c r="A13" i="105"/>
  <c r="G12" i="105"/>
  <c r="F12" i="105"/>
  <c r="A12" i="105"/>
  <c r="G11" i="105"/>
  <c r="G7" i="105" s="1"/>
  <c r="F11" i="105"/>
  <c r="A11" i="105"/>
  <c r="C8" i="105"/>
  <c r="D8" i="105" s="1"/>
  <c r="W7" i="105"/>
  <c r="C7" i="105"/>
  <c r="E29" i="19" s="1"/>
  <c r="A5" i="105"/>
  <c r="N28" i="19"/>
  <c r="F28" i="19"/>
  <c r="H77" i="104"/>
  <c r="G77" i="104"/>
  <c r="A77" i="104"/>
  <c r="H76" i="104"/>
  <c r="G76" i="104"/>
  <c r="A76" i="104"/>
  <c r="H75" i="104"/>
  <c r="G75" i="104"/>
  <c r="A75" i="104"/>
  <c r="H74" i="104"/>
  <c r="G74" i="104"/>
  <c r="A74" i="104"/>
  <c r="H73" i="104"/>
  <c r="G73" i="104"/>
  <c r="A73" i="104"/>
  <c r="H72" i="104"/>
  <c r="G72" i="104"/>
  <c r="A72" i="104"/>
  <c r="H71" i="104"/>
  <c r="G71" i="104"/>
  <c r="A71" i="104"/>
  <c r="H70" i="104"/>
  <c r="G70" i="104"/>
  <c r="A70" i="104"/>
  <c r="H69" i="104"/>
  <c r="G69" i="104"/>
  <c r="A69" i="104"/>
  <c r="H68" i="104"/>
  <c r="G68" i="104"/>
  <c r="A68" i="104"/>
  <c r="H67" i="104"/>
  <c r="G67" i="104"/>
  <c r="A67" i="104"/>
  <c r="H66" i="104"/>
  <c r="G66" i="104"/>
  <c r="A66" i="104"/>
  <c r="H65" i="104"/>
  <c r="G65" i="104"/>
  <c r="A65" i="104"/>
  <c r="H64" i="104"/>
  <c r="G64" i="104"/>
  <c r="A64" i="104"/>
  <c r="H63" i="104"/>
  <c r="G63" i="104"/>
  <c r="A63" i="104"/>
  <c r="H62" i="104"/>
  <c r="G62" i="104"/>
  <c r="A62" i="104"/>
  <c r="H61" i="104"/>
  <c r="G61" i="104"/>
  <c r="A61" i="104"/>
  <c r="H60" i="104"/>
  <c r="G60" i="104"/>
  <c r="A60" i="104"/>
  <c r="H59" i="104"/>
  <c r="G59" i="104"/>
  <c r="A59" i="104"/>
  <c r="H58" i="104"/>
  <c r="G58" i="104"/>
  <c r="A58" i="104"/>
  <c r="H57" i="104"/>
  <c r="G57" i="104"/>
  <c r="A57" i="104"/>
  <c r="H56" i="104"/>
  <c r="G56" i="104"/>
  <c r="A56" i="104"/>
  <c r="H55" i="104"/>
  <c r="G55" i="104"/>
  <c r="A55" i="104"/>
  <c r="H54" i="104"/>
  <c r="G54" i="104"/>
  <c r="A54" i="104"/>
  <c r="H53" i="104"/>
  <c r="G53" i="104"/>
  <c r="A53" i="104"/>
  <c r="H52" i="104"/>
  <c r="G52" i="104"/>
  <c r="A52" i="104"/>
  <c r="H51" i="104"/>
  <c r="G51" i="104"/>
  <c r="A51" i="104"/>
  <c r="H50" i="104"/>
  <c r="G50" i="104"/>
  <c r="A50" i="104"/>
  <c r="H49" i="104"/>
  <c r="G49" i="104"/>
  <c r="A49" i="104"/>
  <c r="H48" i="104"/>
  <c r="G48" i="104"/>
  <c r="A48" i="104"/>
  <c r="H47" i="104"/>
  <c r="G47" i="104"/>
  <c r="A47" i="104"/>
  <c r="H46" i="104"/>
  <c r="G46" i="104"/>
  <c r="A46" i="104"/>
  <c r="H45" i="104"/>
  <c r="G45" i="104"/>
  <c r="A45" i="104"/>
  <c r="H44" i="104"/>
  <c r="G44" i="104"/>
  <c r="A44" i="104"/>
  <c r="H43" i="104"/>
  <c r="G43" i="104"/>
  <c r="A43" i="104"/>
  <c r="H42" i="104"/>
  <c r="G42" i="104"/>
  <c r="A42" i="104"/>
  <c r="H41" i="104"/>
  <c r="G41" i="104"/>
  <c r="A41" i="104"/>
  <c r="H40" i="104"/>
  <c r="G40" i="104"/>
  <c r="A40" i="104"/>
  <c r="H39" i="104"/>
  <c r="G39" i="104"/>
  <c r="A39" i="104"/>
  <c r="H38" i="104"/>
  <c r="G38" i="104"/>
  <c r="A38" i="104"/>
  <c r="H37" i="104"/>
  <c r="G37" i="104"/>
  <c r="A37" i="104"/>
  <c r="H36" i="104"/>
  <c r="G36" i="104"/>
  <c r="A36" i="104"/>
  <c r="H35" i="104"/>
  <c r="G35" i="104"/>
  <c r="A35" i="104"/>
  <c r="H34" i="104"/>
  <c r="G34" i="104"/>
  <c r="A34" i="104"/>
  <c r="H33" i="104"/>
  <c r="G33" i="104"/>
  <c r="A33" i="104"/>
  <c r="H32" i="104"/>
  <c r="G32" i="104"/>
  <c r="A32" i="104"/>
  <c r="H31" i="104"/>
  <c r="G31" i="104"/>
  <c r="A31" i="104"/>
  <c r="H30" i="104"/>
  <c r="G30" i="104"/>
  <c r="A30" i="104"/>
  <c r="H29" i="104"/>
  <c r="G29" i="104"/>
  <c r="A29" i="104"/>
  <c r="H28" i="104"/>
  <c r="G28" i="104"/>
  <c r="A28" i="104"/>
  <c r="H27" i="104"/>
  <c r="G27" i="104"/>
  <c r="A27" i="104"/>
  <c r="H26" i="104"/>
  <c r="G26" i="104"/>
  <c r="A26" i="104"/>
  <c r="H25" i="104"/>
  <c r="G25" i="104"/>
  <c r="A25" i="104"/>
  <c r="H24" i="104"/>
  <c r="G24" i="104"/>
  <c r="A24" i="104"/>
  <c r="H23" i="104"/>
  <c r="G23" i="104"/>
  <c r="A23" i="104"/>
  <c r="H22" i="104"/>
  <c r="G22" i="104"/>
  <c r="A22" i="104"/>
  <c r="H21" i="104"/>
  <c r="G21" i="104"/>
  <c r="A21" i="104"/>
  <c r="H20" i="104"/>
  <c r="G20" i="104"/>
  <c r="A20" i="104"/>
  <c r="H19" i="104"/>
  <c r="G19" i="104"/>
  <c r="A19" i="104"/>
  <c r="H18" i="104"/>
  <c r="G18" i="104"/>
  <c r="A18" i="104"/>
  <c r="H17" i="104"/>
  <c r="G17" i="104"/>
  <c r="A17" i="104"/>
  <c r="H16" i="104"/>
  <c r="G16" i="104"/>
  <c r="A16" i="104"/>
  <c r="H15" i="104"/>
  <c r="G15" i="104"/>
  <c r="A15" i="104"/>
  <c r="H14" i="104"/>
  <c r="G14" i="104"/>
  <c r="A14" i="104"/>
  <c r="H13" i="104"/>
  <c r="G13" i="104"/>
  <c r="A13" i="104"/>
  <c r="H12" i="104"/>
  <c r="G12" i="104"/>
  <c r="A12" i="104"/>
  <c r="H11" i="104"/>
  <c r="G11" i="104"/>
  <c r="A11" i="104"/>
  <c r="W7" i="104"/>
  <c r="C7" i="104"/>
  <c r="C8" i="104" s="1"/>
  <c r="D8" i="104" s="1"/>
  <c r="A5" i="104"/>
  <c r="N27" i="19"/>
  <c r="F27" i="19"/>
  <c r="F75" i="103"/>
  <c r="I75" i="103" s="1"/>
  <c r="F74" i="103"/>
  <c r="I74" i="103" s="1"/>
  <c r="F73" i="103"/>
  <c r="I73" i="103" s="1"/>
  <c r="F72" i="103"/>
  <c r="I72" i="103" s="1"/>
  <c r="F71" i="103"/>
  <c r="I71" i="103" s="1"/>
  <c r="F70" i="103"/>
  <c r="I70" i="103" s="1"/>
  <c r="F69" i="103"/>
  <c r="I69" i="103" s="1"/>
  <c r="F68" i="103"/>
  <c r="I68" i="103" s="1"/>
  <c r="F67" i="103"/>
  <c r="I67" i="103" s="1"/>
  <c r="F66" i="103"/>
  <c r="I66" i="103" s="1"/>
  <c r="F65" i="103"/>
  <c r="I65" i="103" s="1"/>
  <c r="F64" i="103"/>
  <c r="I64" i="103" s="1"/>
  <c r="F63" i="103"/>
  <c r="I63" i="103" s="1"/>
  <c r="F62" i="103"/>
  <c r="I62" i="103" s="1"/>
  <c r="F61" i="103"/>
  <c r="I61" i="103" s="1"/>
  <c r="F60" i="103"/>
  <c r="I60" i="103" s="1"/>
  <c r="F59" i="103"/>
  <c r="I59" i="103" s="1"/>
  <c r="F58" i="103"/>
  <c r="I58" i="103" s="1"/>
  <c r="F57" i="103"/>
  <c r="I57" i="103" s="1"/>
  <c r="F56" i="103"/>
  <c r="I56" i="103" s="1"/>
  <c r="F55" i="103"/>
  <c r="I55" i="103" s="1"/>
  <c r="F54" i="103"/>
  <c r="I54" i="103" s="1"/>
  <c r="F53" i="103"/>
  <c r="I53" i="103" s="1"/>
  <c r="F52" i="103"/>
  <c r="I52" i="103" s="1"/>
  <c r="F51" i="103"/>
  <c r="I51" i="103" s="1"/>
  <c r="F50" i="103"/>
  <c r="I50" i="103" s="1"/>
  <c r="F49" i="103"/>
  <c r="I49" i="103" s="1"/>
  <c r="F48" i="103"/>
  <c r="I48" i="103" s="1"/>
  <c r="F47" i="103"/>
  <c r="I47" i="103" s="1"/>
  <c r="F46" i="103"/>
  <c r="I46" i="103" s="1"/>
  <c r="F45" i="103"/>
  <c r="I45" i="103" s="1"/>
  <c r="F44" i="103"/>
  <c r="I44" i="103" s="1"/>
  <c r="F43" i="103"/>
  <c r="I43" i="103" s="1"/>
  <c r="F42" i="103"/>
  <c r="I42" i="103" s="1"/>
  <c r="F41" i="103"/>
  <c r="I41" i="103" s="1"/>
  <c r="F40" i="103"/>
  <c r="I40" i="103" s="1"/>
  <c r="F39" i="103"/>
  <c r="I39" i="103" s="1"/>
  <c r="F38" i="103"/>
  <c r="I38" i="103" s="1"/>
  <c r="F37" i="103"/>
  <c r="I37" i="103" s="1"/>
  <c r="F36" i="103"/>
  <c r="I36" i="103" s="1"/>
  <c r="F35" i="103"/>
  <c r="I35" i="103" s="1"/>
  <c r="F34" i="103"/>
  <c r="I34" i="103" s="1"/>
  <c r="F33" i="103"/>
  <c r="I33" i="103" s="1"/>
  <c r="F32" i="103"/>
  <c r="I32" i="103" s="1"/>
  <c r="F31" i="103"/>
  <c r="I31" i="103" s="1"/>
  <c r="F30" i="103"/>
  <c r="I30" i="103" s="1"/>
  <c r="F29" i="103"/>
  <c r="I29" i="103" s="1"/>
  <c r="F28" i="103"/>
  <c r="I28" i="103" s="1"/>
  <c r="F27" i="103"/>
  <c r="I27" i="103" s="1"/>
  <c r="F26" i="103"/>
  <c r="I26" i="103" s="1"/>
  <c r="F25" i="103"/>
  <c r="I25" i="103" s="1"/>
  <c r="F24" i="103"/>
  <c r="I24" i="103" s="1"/>
  <c r="F23" i="103"/>
  <c r="I23" i="103" s="1"/>
  <c r="F22" i="103"/>
  <c r="I22" i="103" s="1"/>
  <c r="F21" i="103"/>
  <c r="I21" i="103" s="1"/>
  <c r="F20" i="103"/>
  <c r="I20" i="103" s="1"/>
  <c r="F19" i="103"/>
  <c r="I19" i="103" s="1"/>
  <c r="F18" i="103"/>
  <c r="I18" i="103" s="1"/>
  <c r="F17" i="103"/>
  <c r="I17" i="103" s="1"/>
  <c r="F16" i="103"/>
  <c r="I16" i="103" s="1"/>
  <c r="F15" i="103"/>
  <c r="I15" i="103" s="1"/>
  <c r="F14" i="103"/>
  <c r="I14" i="103" s="1"/>
  <c r="F13" i="103"/>
  <c r="I13" i="103" s="1"/>
  <c r="F12" i="103"/>
  <c r="I12" i="103" s="1"/>
  <c r="F11" i="103"/>
  <c r="I11" i="103" s="1"/>
  <c r="A5" i="103"/>
  <c r="K83" i="102"/>
  <c r="N83" i="102" s="1"/>
  <c r="A83" i="102"/>
  <c r="K82" i="102"/>
  <c r="N82" i="102" s="1"/>
  <c r="A82" i="102"/>
  <c r="K81" i="102"/>
  <c r="N81" i="102" s="1"/>
  <c r="A81" i="102"/>
  <c r="K80" i="102"/>
  <c r="N80" i="102" s="1"/>
  <c r="A80" i="102"/>
  <c r="K79" i="102"/>
  <c r="N79" i="102" s="1"/>
  <c r="A79" i="102"/>
  <c r="K78" i="102"/>
  <c r="N78" i="102" s="1"/>
  <c r="A78" i="102"/>
  <c r="K77" i="102"/>
  <c r="N77" i="102" s="1"/>
  <c r="A77" i="102"/>
  <c r="K76" i="102"/>
  <c r="N76" i="102" s="1"/>
  <c r="A76" i="102"/>
  <c r="K75" i="102"/>
  <c r="N75" i="102" s="1"/>
  <c r="A75" i="102"/>
  <c r="K74" i="102"/>
  <c r="N74" i="102" s="1"/>
  <c r="A74" i="102"/>
  <c r="M73" i="102"/>
  <c r="K73" i="102"/>
  <c r="N73" i="102" s="1"/>
  <c r="A73" i="102"/>
  <c r="K72" i="102"/>
  <c r="N72" i="102" s="1"/>
  <c r="A72" i="102"/>
  <c r="K71" i="102"/>
  <c r="N71" i="102" s="1"/>
  <c r="A71" i="102"/>
  <c r="K70" i="102"/>
  <c r="N70" i="102" s="1"/>
  <c r="A70" i="102"/>
  <c r="K69" i="102"/>
  <c r="N69" i="102" s="1"/>
  <c r="A69" i="102"/>
  <c r="K68" i="102"/>
  <c r="N68" i="102" s="1"/>
  <c r="A68" i="102"/>
  <c r="K67" i="102"/>
  <c r="N67" i="102" s="1"/>
  <c r="A67" i="102"/>
  <c r="M66" i="102"/>
  <c r="K66" i="102"/>
  <c r="N66" i="102" s="1"/>
  <c r="A66" i="102"/>
  <c r="K65" i="102"/>
  <c r="N65" i="102" s="1"/>
  <c r="A65" i="102"/>
  <c r="K64" i="102"/>
  <c r="N64" i="102" s="1"/>
  <c r="A64" i="102"/>
  <c r="K63" i="102"/>
  <c r="N63" i="102" s="1"/>
  <c r="A63" i="102"/>
  <c r="K62" i="102"/>
  <c r="N62" i="102" s="1"/>
  <c r="A62" i="102"/>
  <c r="K61" i="102"/>
  <c r="N61" i="102" s="1"/>
  <c r="A61" i="102"/>
  <c r="K60" i="102"/>
  <c r="N60" i="102" s="1"/>
  <c r="A60" i="102"/>
  <c r="K59" i="102"/>
  <c r="N59" i="102" s="1"/>
  <c r="A59" i="102"/>
  <c r="K58" i="102"/>
  <c r="N58" i="102" s="1"/>
  <c r="A58" i="102"/>
  <c r="K57" i="102"/>
  <c r="N57" i="102" s="1"/>
  <c r="A57" i="102"/>
  <c r="K56" i="102"/>
  <c r="N56" i="102" s="1"/>
  <c r="A56" i="102"/>
  <c r="K55" i="102"/>
  <c r="N55" i="102" s="1"/>
  <c r="A55" i="102"/>
  <c r="K54" i="102"/>
  <c r="N54" i="102" s="1"/>
  <c r="A54" i="102"/>
  <c r="K53" i="102"/>
  <c r="N53" i="102" s="1"/>
  <c r="A53" i="102"/>
  <c r="K52" i="102"/>
  <c r="N52" i="102" s="1"/>
  <c r="A52" i="102"/>
  <c r="K51" i="102"/>
  <c r="N51" i="102" s="1"/>
  <c r="A51" i="102"/>
  <c r="K50" i="102"/>
  <c r="N50" i="102" s="1"/>
  <c r="A50" i="102"/>
  <c r="K49" i="102"/>
  <c r="N49" i="102" s="1"/>
  <c r="A49" i="102"/>
  <c r="K48" i="102"/>
  <c r="N48" i="102" s="1"/>
  <c r="A48" i="102"/>
  <c r="K47" i="102"/>
  <c r="N47" i="102" s="1"/>
  <c r="A47" i="102"/>
  <c r="K46" i="102"/>
  <c r="N46" i="102" s="1"/>
  <c r="A46" i="102"/>
  <c r="K45" i="102"/>
  <c r="N45" i="102" s="1"/>
  <c r="A45" i="102"/>
  <c r="K44" i="102"/>
  <c r="N44" i="102" s="1"/>
  <c r="A44" i="102"/>
  <c r="K43" i="102"/>
  <c r="N43" i="102" s="1"/>
  <c r="A43" i="102"/>
  <c r="K42" i="102"/>
  <c r="N42" i="102" s="1"/>
  <c r="A42" i="102"/>
  <c r="K41" i="102"/>
  <c r="N41" i="102" s="1"/>
  <c r="A41" i="102"/>
  <c r="K40" i="102"/>
  <c r="N40" i="102" s="1"/>
  <c r="A40" i="102"/>
  <c r="K39" i="102"/>
  <c r="N39" i="102" s="1"/>
  <c r="A39" i="102"/>
  <c r="K38" i="102"/>
  <c r="N38" i="102" s="1"/>
  <c r="A38" i="102"/>
  <c r="K37" i="102"/>
  <c r="N37" i="102" s="1"/>
  <c r="A37" i="102"/>
  <c r="K36" i="102"/>
  <c r="N36" i="102" s="1"/>
  <c r="A36" i="102"/>
  <c r="K35" i="102"/>
  <c r="N35" i="102" s="1"/>
  <c r="A35" i="102"/>
  <c r="K34" i="102"/>
  <c r="N34" i="102" s="1"/>
  <c r="A34" i="102"/>
  <c r="K33" i="102"/>
  <c r="N33" i="102" s="1"/>
  <c r="A33" i="102"/>
  <c r="K32" i="102"/>
  <c r="N32" i="102" s="1"/>
  <c r="A32" i="102"/>
  <c r="K31" i="102"/>
  <c r="N31" i="102" s="1"/>
  <c r="A31" i="102"/>
  <c r="K30" i="102"/>
  <c r="N30" i="102" s="1"/>
  <c r="A30" i="102"/>
  <c r="K29" i="102"/>
  <c r="N29" i="102" s="1"/>
  <c r="A29" i="102"/>
  <c r="K28" i="102"/>
  <c r="N28" i="102" s="1"/>
  <c r="A28" i="102"/>
  <c r="K27" i="102"/>
  <c r="N27" i="102" s="1"/>
  <c r="A27" i="102"/>
  <c r="K26" i="102"/>
  <c r="N26" i="102" s="1"/>
  <c r="A26" i="102"/>
  <c r="K25" i="102"/>
  <c r="N25" i="102" s="1"/>
  <c r="A25" i="102"/>
  <c r="K24" i="102"/>
  <c r="N24" i="102" s="1"/>
  <c r="A24" i="102"/>
  <c r="M23" i="102"/>
  <c r="K23" i="102"/>
  <c r="N23" i="102" s="1"/>
  <c r="A23" i="102"/>
  <c r="K22" i="102"/>
  <c r="N22" i="102" s="1"/>
  <c r="A22" i="102"/>
  <c r="K21" i="102"/>
  <c r="N21" i="102" s="1"/>
  <c r="A21" i="102"/>
  <c r="K20" i="102"/>
  <c r="N20" i="102" s="1"/>
  <c r="A20" i="102"/>
  <c r="M19" i="102"/>
  <c r="K19" i="102"/>
  <c r="N19" i="102" s="1"/>
  <c r="A19" i="102"/>
  <c r="K18" i="102"/>
  <c r="N18" i="102" s="1"/>
  <c r="A18" i="102"/>
  <c r="K17" i="102"/>
  <c r="N17" i="102" s="1"/>
  <c r="A17" i="102"/>
  <c r="K16" i="102"/>
  <c r="N16" i="102" s="1"/>
  <c r="A16" i="102"/>
  <c r="K15" i="102"/>
  <c r="N15" i="102" s="1"/>
  <c r="A15" i="102"/>
  <c r="K14" i="102"/>
  <c r="N14" i="102" s="1"/>
  <c r="A14" i="102"/>
  <c r="K13" i="102"/>
  <c r="N13" i="102" s="1"/>
  <c r="A13" i="102"/>
  <c r="K12" i="102"/>
  <c r="N12" i="102" s="1"/>
  <c r="A12" i="102"/>
  <c r="M11" i="102"/>
  <c r="K11" i="102"/>
  <c r="N11" i="102" s="1"/>
  <c r="A11" i="102"/>
  <c r="A5" i="102"/>
  <c r="N26" i="19"/>
  <c r="F26" i="19"/>
  <c r="H77" i="101"/>
  <c r="G77" i="101"/>
  <c r="A77" i="101"/>
  <c r="H76" i="101"/>
  <c r="G76" i="101"/>
  <c r="A76" i="101"/>
  <c r="H75" i="101"/>
  <c r="G75" i="101"/>
  <c r="A75" i="101"/>
  <c r="H74" i="101"/>
  <c r="G74" i="101"/>
  <c r="A74" i="101"/>
  <c r="H73" i="101"/>
  <c r="G73" i="101"/>
  <c r="A73" i="101"/>
  <c r="H72" i="101"/>
  <c r="G72" i="101"/>
  <c r="A72" i="101"/>
  <c r="H71" i="101"/>
  <c r="G71" i="101"/>
  <c r="A71" i="101"/>
  <c r="H70" i="101"/>
  <c r="G70" i="101"/>
  <c r="A70" i="101"/>
  <c r="H69" i="101"/>
  <c r="G69" i="101"/>
  <c r="A69" i="101"/>
  <c r="H68" i="101"/>
  <c r="G68" i="101"/>
  <c r="A68" i="101"/>
  <c r="H67" i="101"/>
  <c r="G67" i="101"/>
  <c r="A67" i="101"/>
  <c r="H66" i="101"/>
  <c r="G66" i="101"/>
  <c r="A66" i="101"/>
  <c r="H65" i="101"/>
  <c r="G65" i="101"/>
  <c r="A65" i="101"/>
  <c r="H64" i="101"/>
  <c r="G64" i="101"/>
  <c r="A64" i="101"/>
  <c r="H63" i="101"/>
  <c r="G63" i="101"/>
  <c r="A63" i="101"/>
  <c r="H62" i="101"/>
  <c r="G62" i="101"/>
  <c r="A62" i="101"/>
  <c r="H61" i="101"/>
  <c r="G61" i="101"/>
  <c r="A61" i="101"/>
  <c r="H60" i="101"/>
  <c r="G60" i="101"/>
  <c r="A60" i="101"/>
  <c r="H59" i="101"/>
  <c r="G59" i="101"/>
  <c r="A59" i="101"/>
  <c r="H58" i="101"/>
  <c r="G58" i="101"/>
  <c r="A58" i="101"/>
  <c r="H57" i="101"/>
  <c r="G57" i="101"/>
  <c r="A57" i="101"/>
  <c r="H56" i="101"/>
  <c r="G56" i="101"/>
  <c r="A56" i="101"/>
  <c r="H55" i="101"/>
  <c r="G55" i="101"/>
  <c r="A55" i="101"/>
  <c r="H54" i="101"/>
  <c r="G54" i="101"/>
  <c r="A54" i="101"/>
  <c r="H53" i="101"/>
  <c r="G53" i="101"/>
  <c r="A53" i="101"/>
  <c r="H52" i="101"/>
  <c r="G52" i="101"/>
  <c r="A52" i="101"/>
  <c r="H51" i="101"/>
  <c r="G51" i="101"/>
  <c r="A51" i="101"/>
  <c r="H50" i="101"/>
  <c r="G50" i="101"/>
  <c r="A50" i="101"/>
  <c r="H49" i="101"/>
  <c r="G49" i="101"/>
  <c r="A49" i="101"/>
  <c r="H48" i="101"/>
  <c r="G48" i="101"/>
  <c r="A48" i="101"/>
  <c r="H47" i="101"/>
  <c r="G47" i="101"/>
  <c r="A47" i="101"/>
  <c r="H46" i="101"/>
  <c r="G46" i="101"/>
  <c r="A46" i="101"/>
  <c r="H45" i="101"/>
  <c r="G45" i="101"/>
  <c r="A45" i="101"/>
  <c r="H44" i="101"/>
  <c r="G44" i="101"/>
  <c r="A44" i="101"/>
  <c r="H43" i="101"/>
  <c r="G43" i="101"/>
  <c r="A43" i="101"/>
  <c r="H42" i="101"/>
  <c r="G42" i="101"/>
  <c r="A42" i="101"/>
  <c r="H41" i="101"/>
  <c r="G41" i="101"/>
  <c r="A41" i="101"/>
  <c r="H40" i="101"/>
  <c r="G40" i="101"/>
  <c r="A40" i="101"/>
  <c r="H39" i="101"/>
  <c r="G39" i="101"/>
  <c r="A39" i="101"/>
  <c r="H38" i="101"/>
  <c r="G38" i="101"/>
  <c r="A38" i="101"/>
  <c r="H37" i="101"/>
  <c r="G37" i="101"/>
  <c r="A37" i="101"/>
  <c r="H36" i="101"/>
  <c r="G36" i="101"/>
  <c r="A36" i="101"/>
  <c r="H35" i="101"/>
  <c r="G35" i="101"/>
  <c r="A35" i="101"/>
  <c r="H34" i="101"/>
  <c r="G34" i="101"/>
  <c r="A34" i="101"/>
  <c r="H33" i="101"/>
  <c r="G33" i="101"/>
  <c r="A33" i="101"/>
  <c r="H32" i="101"/>
  <c r="G32" i="101"/>
  <c r="A32" i="101"/>
  <c r="H31" i="101"/>
  <c r="G31" i="101"/>
  <c r="A31" i="101"/>
  <c r="H30" i="101"/>
  <c r="G30" i="101"/>
  <c r="A30" i="101"/>
  <c r="H29" i="101"/>
  <c r="G29" i="101"/>
  <c r="A29" i="101"/>
  <c r="H28" i="101"/>
  <c r="G28" i="101"/>
  <c r="A28" i="101"/>
  <c r="H27" i="101"/>
  <c r="G27" i="101"/>
  <c r="A27" i="101"/>
  <c r="H26" i="101"/>
  <c r="G26" i="101"/>
  <c r="A26" i="101"/>
  <c r="H25" i="101"/>
  <c r="G25" i="101"/>
  <c r="A25" i="101"/>
  <c r="H24" i="101"/>
  <c r="G24" i="101"/>
  <c r="A24" i="101"/>
  <c r="H23" i="101"/>
  <c r="G23" i="101"/>
  <c r="A23" i="101"/>
  <c r="H22" i="101"/>
  <c r="G22" i="101"/>
  <c r="A22" i="101"/>
  <c r="H21" i="101"/>
  <c r="G21" i="101"/>
  <c r="A21" i="101"/>
  <c r="H20" i="101"/>
  <c r="G20" i="101"/>
  <c r="A20" i="101"/>
  <c r="H19" i="101"/>
  <c r="G19" i="101"/>
  <c r="A19" i="101"/>
  <c r="H18" i="101"/>
  <c r="G18" i="101"/>
  <c r="A18" i="101"/>
  <c r="H17" i="101"/>
  <c r="G17" i="101"/>
  <c r="A17" i="101"/>
  <c r="H16" i="101"/>
  <c r="G16" i="101"/>
  <c r="A16" i="101"/>
  <c r="H15" i="101"/>
  <c r="G15" i="101"/>
  <c r="A15" i="101"/>
  <c r="H14" i="101"/>
  <c r="G14" i="101"/>
  <c r="A14" i="101"/>
  <c r="H13" i="101"/>
  <c r="G13" i="101"/>
  <c r="A13" i="101"/>
  <c r="H12" i="101"/>
  <c r="G12" i="101"/>
  <c r="A12" i="101"/>
  <c r="H11" i="101"/>
  <c r="G11" i="101"/>
  <c r="A11" i="101"/>
  <c r="W7" i="101"/>
  <c r="H7" i="101"/>
  <c r="C7" i="101"/>
  <c r="E26" i="19" s="1"/>
  <c r="A5" i="101"/>
  <c r="N25" i="19"/>
  <c r="F25" i="19"/>
  <c r="H77" i="100"/>
  <c r="G77" i="100"/>
  <c r="A77" i="100"/>
  <c r="H76" i="100"/>
  <c r="G76" i="100"/>
  <c r="A76" i="100"/>
  <c r="H75" i="100"/>
  <c r="G75" i="100"/>
  <c r="A75" i="100"/>
  <c r="H74" i="100"/>
  <c r="G74" i="100"/>
  <c r="A74" i="100"/>
  <c r="H73" i="100"/>
  <c r="G73" i="100"/>
  <c r="A73" i="100"/>
  <c r="H72" i="100"/>
  <c r="G72" i="100"/>
  <c r="A72" i="100"/>
  <c r="H71" i="100"/>
  <c r="G71" i="100"/>
  <c r="A71" i="100"/>
  <c r="H70" i="100"/>
  <c r="G70" i="100"/>
  <c r="A70" i="100"/>
  <c r="H69" i="100"/>
  <c r="G69" i="100"/>
  <c r="A69" i="100"/>
  <c r="H68" i="100"/>
  <c r="G68" i="100"/>
  <c r="A68" i="100"/>
  <c r="H67" i="100"/>
  <c r="G67" i="100"/>
  <c r="A67" i="100"/>
  <c r="H66" i="100"/>
  <c r="G66" i="100"/>
  <c r="A66" i="100"/>
  <c r="H65" i="100"/>
  <c r="G65" i="100"/>
  <c r="A65" i="100"/>
  <c r="H64" i="100"/>
  <c r="G64" i="100"/>
  <c r="A64" i="100"/>
  <c r="H63" i="100"/>
  <c r="G63" i="100"/>
  <c r="A63" i="100"/>
  <c r="H62" i="100"/>
  <c r="G62" i="100"/>
  <c r="A62" i="100"/>
  <c r="H61" i="100"/>
  <c r="G61" i="100"/>
  <c r="A61" i="100"/>
  <c r="H60" i="100"/>
  <c r="G60" i="100"/>
  <c r="A60" i="100"/>
  <c r="H59" i="100"/>
  <c r="G59" i="100"/>
  <c r="A59" i="100"/>
  <c r="H58" i="100"/>
  <c r="G58" i="100"/>
  <c r="A58" i="100"/>
  <c r="H57" i="100"/>
  <c r="G57" i="100"/>
  <c r="A57" i="100"/>
  <c r="H56" i="100"/>
  <c r="G56" i="100"/>
  <c r="A56" i="100"/>
  <c r="H55" i="100"/>
  <c r="G55" i="100"/>
  <c r="A55" i="100"/>
  <c r="H54" i="100"/>
  <c r="G54" i="100"/>
  <c r="A54" i="100"/>
  <c r="H53" i="100"/>
  <c r="G53" i="100"/>
  <c r="A53" i="100"/>
  <c r="H52" i="100"/>
  <c r="G52" i="100"/>
  <c r="A52" i="100"/>
  <c r="H51" i="100"/>
  <c r="G51" i="100"/>
  <c r="A51" i="100"/>
  <c r="H50" i="100"/>
  <c r="G50" i="100"/>
  <c r="A50" i="100"/>
  <c r="H49" i="100"/>
  <c r="G49" i="100"/>
  <c r="A49" i="100"/>
  <c r="H48" i="100"/>
  <c r="G48" i="100"/>
  <c r="A48" i="100"/>
  <c r="H47" i="100"/>
  <c r="G47" i="100"/>
  <c r="A47" i="100"/>
  <c r="H46" i="100"/>
  <c r="G46" i="100"/>
  <c r="A46" i="100"/>
  <c r="H45" i="100"/>
  <c r="G45" i="100"/>
  <c r="A45" i="100"/>
  <c r="H44" i="100"/>
  <c r="G44" i="100"/>
  <c r="A44" i="100"/>
  <c r="H43" i="100"/>
  <c r="G43" i="100"/>
  <c r="A43" i="100"/>
  <c r="H42" i="100"/>
  <c r="G42" i="100"/>
  <c r="A42" i="100"/>
  <c r="H41" i="100"/>
  <c r="G41" i="100"/>
  <c r="A41" i="100"/>
  <c r="H40" i="100"/>
  <c r="G40" i="100"/>
  <c r="A40" i="100"/>
  <c r="H39" i="100"/>
  <c r="G39" i="100"/>
  <c r="A39" i="100"/>
  <c r="H38" i="100"/>
  <c r="G38" i="100"/>
  <c r="A38" i="100"/>
  <c r="H37" i="100"/>
  <c r="G37" i="100"/>
  <c r="A37" i="100"/>
  <c r="H36" i="100"/>
  <c r="G36" i="100"/>
  <c r="A36" i="100"/>
  <c r="H35" i="100"/>
  <c r="G35" i="100"/>
  <c r="A35" i="100"/>
  <c r="H34" i="100"/>
  <c r="G34" i="100"/>
  <c r="A34" i="100"/>
  <c r="H33" i="100"/>
  <c r="G33" i="100"/>
  <c r="A33" i="100"/>
  <c r="H32" i="100"/>
  <c r="G32" i="100"/>
  <c r="A32" i="100"/>
  <c r="H31" i="100"/>
  <c r="G31" i="100"/>
  <c r="A31" i="100"/>
  <c r="H30" i="100"/>
  <c r="G30" i="100"/>
  <c r="A30" i="100"/>
  <c r="H29" i="100"/>
  <c r="G29" i="100"/>
  <c r="A29" i="100"/>
  <c r="H28" i="100"/>
  <c r="G28" i="100"/>
  <c r="A28" i="100"/>
  <c r="H27" i="100"/>
  <c r="G27" i="100"/>
  <c r="A27" i="100"/>
  <c r="H26" i="100"/>
  <c r="G26" i="100"/>
  <c r="A26" i="100"/>
  <c r="H25" i="100"/>
  <c r="G25" i="100"/>
  <c r="A25" i="100"/>
  <c r="H24" i="100"/>
  <c r="G24" i="100"/>
  <c r="A24" i="100"/>
  <c r="H23" i="100"/>
  <c r="G23" i="100"/>
  <c r="A23" i="100"/>
  <c r="H22" i="100"/>
  <c r="G22" i="100"/>
  <c r="A22" i="100"/>
  <c r="H21" i="100"/>
  <c r="G21" i="100"/>
  <c r="A21" i="100"/>
  <c r="H20" i="100"/>
  <c r="G20" i="100"/>
  <c r="A20" i="100"/>
  <c r="H19" i="100"/>
  <c r="G19" i="100"/>
  <c r="A19" i="100"/>
  <c r="H18" i="100"/>
  <c r="G18" i="100"/>
  <c r="A18" i="100"/>
  <c r="H17" i="100"/>
  <c r="G17" i="100"/>
  <c r="A17" i="100"/>
  <c r="H16" i="100"/>
  <c r="G16" i="100"/>
  <c r="A16" i="100"/>
  <c r="H15" i="100"/>
  <c r="G15" i="100"/>
  <c r="A15" i="100"/>
  <c r="H14" i="100"/>
  <c r="G14" i="100"/>
  <c r="A14" i="100"/>
  <c r="H13" i="100"/>
  <c r="G13" i="100"/>
  <c r="A13" i="100"/>
  <c r="H12" i="100"/>
  <c r="G12" i="100"/>
  <c r="A12" i="100"/>
  <c r="H11" i="100"/>
  <c r="G11" i="100"/>
  <c r="A11" i="100"/>
  <c r="W7" i="100"/>
  <c r="C7" i="100"/>
  <c r="C8" i="100" s="1"/>
  <c r="D8" i="100" s="1"/>
  <c r="A5" i="100"/>
  <c r="N24" i="19"/>
  <c r="F24" i="19"/>
  <c r="I77" i="99"/>
  <c r="H77" i="99"/>
  <c r="A77" i="99"/>
  <c r="I76" i="99"/>
  <c r="H76" i="99"/>
  <c r="A76" i="99"/>
  <c r="I75" i="99"/>
  <c r="H75" i="99"/>
  <c r="A75" i="99"/>
  <c r="I74" i="99"/>
  <c r="H74" i="99"/>
  <c r="A74" i="99"/>
  <c r="I73" i="99"/>
  <c r="H73" i="99"/>
  <c r="A73" i="99"/>
  <c r="I72" i="99"/>
  <c r="H72" i="99"/>
  <c r="A72" i="99"/>
  <c r="I71" i="99"/>
  <c r="H71" i="99"/>
  <c r="A71" i="99"/>
  <c r="I70" i="99"/>
  <c r="H70" i="99"/>
  <c r="A70" i="99"/>
  <c r="I69" i="99"/>
  <c r="H69" i="99"/>
  <c r="A69" i="99"/>
  <c r="I68" i="99"/>
  <c r="H68" i="99"/>
  <c r="A68" i="99"/>
  <c r="I67" i="99"/>
  <c r="H67" i="99"/>
  <c r="A67" i="99"/>
  <c r="I66" i="99"/>
  <c r="H66" i="99"/>
  <c r="A66" i="99"/>
  <c r="I65" i="99"/>
  <c r="H65" i="99"/>
  <c r="A65" i="99"/>
  <c r="I64" i="99"/>
  <c r="H64" i="99"/>
  <c r="A64" i="99"/>
  <c r="I63" i="99"/>
  <c r="H63" i="99"/>
  <c r="A63" i="99"/>
  <c r="I62" i="99"/>
  <c r="H62" i="99"/>
  <c r="A62" i="99"/>
  <c r="I61" i="99"/>
  <c r="H61" i="99"/>
  <c r="A61" i="99"/>
  <c r="I60" i="99"/>
  <c r="H60" i="99"/>
  <c r="A60" i="99"/>
  <c r="I59" i="99"/>
  <c r="H59" i="99"/>
  <c r="A59" i="99"/>
  <c r="I58" i="99"/>
  <c r="H58" i="99"/>
  <c r="A58" i="99"/>
  <c r="I57" i="99"/>
  <c r="H57" i="99"/>
  <c r="A57" i="99"/>
  <c r="I56" i="99"/>
  <c r="H56" i="99"/>
  <c r="A56" i="99"/>
  <c r="I55" i="99"/>
  <c r="H55" i="99"/>
  <c r="A55" i="99"/>
  <c r="I54" i="99"/>
  <c r="H54" i="99"/>
  <c r="A54" i="99"/>
  <c r="I53" i="99"/>
  <c r="H53" i="99"/>
  <c r="A53" i="99"/>
  <c r="I52" i="99"/>
  <c r="H52" i="99"/>
  <c r="A52" i="99"/>
  <c r="I51" i="99"/>
  <c r="H51" i="99"/>
  <c r="A51" i="99"/>
  <c r="I50" i="99"/>
  <c r="H50" i="99"/>
  <c r="A50" i="99"/>
  <c r="I49" i="99"/>
  <c r="H49" i="99"/>
  <c r="A49" i="99"/>
  <c r="I48" i="99"/>
  <c r="H48" i="99"/>
  <c r="A48" i="99"/>
  <c r="I47" i="99"/>
  <c r="H47" i="99"/>
  <c r="A47" i="99"/>
  <c r="I46" i="99"/>
  <c r="H46" i="99"/>
  <c r="A46" i="99"/>
  <c r="I45" i="99"/>
  <c r="H45" i="99"/>
  <c r="A45" i="99"/>
  <c r="I44" i="99"/>
  <c r="H44" i="99"/>
  <c r="A44" i="99"/>
  <c r="I43" i="99"/>
  <c r="H43" i="99"/>
  <c r="A43" i="99"/>
  <c r="I42" i="99"/>
  <c r="H42" i="99"/>
  <c r="A42" i="99"/>
  <c r="I41" i="99"/>
  <c r="H41" i="99"/>
  <c r="A41" i="99"/>
  <c r="I40" i="99"/>
  <c r="H40" i="99"/>
  <c r="A40" i="99"/>
  <c r="I39" i="99"/>
  <c r="H39" i="99"/>
  <c r="A39" i="99"/>
  <c r="I38" i="99"/>
  <c r="H38" i="99"/>
  <c r="A38" i="99"/>
  <c r="I37" i="99"/>
  <c r="H37" i="99"/>
  <c r="A37" i="99"/>
  <c r="I36" i="99"/>
  <c r="H36" i="99"/>
  <c r="A36" i="99"/>
  <c r="I35" i="99"/>
  <c r="H35" i="99"/>
  <c r="A35" i="99"/>
  <c r="I34" i="99"/>
  <c r="H34" i="99"/>
  <c r="A34" i="99"/>
  <c r="I33" i="99"/>
  <c r="H33" i="99"/>
  <c r="A33" i="99"/>
  <c r="I32" i="99"/>
  <c r="H32" i="99"/>
  <c r="A32" i="99"/>
  <c r="I31" i="99"/>
  <c r="H31" i="99"/>
  <c r="A31" i="99"/>
  <c r="I30" i="99"/>
  <c r="H30" i="99"/>
  <c r="A30" i="99"/>
  <c r="I29" i="99"/>
  <c r="H29" i="99"/>
  <c r="A29" i="99"/>
  <c r="I28" i="99"/>
  <c r="H28" i="99"/>
  <c r="A28" i="99"/>
  <c r="I27" i="99"/>
  <c r="H27" i="99"/>
  <c r="A27" i="99"/>
  <c r="I26" i="99"/>
  <c r="H26" i="99"/>
  <c r="A26" i="99"/>
  <c r="I25" i="99"/>
  <c r="H25" i="99"/>
  <c r="A25" i="99"/>
  <c r="I24" i="99"/>
  <c r="H24" i="99"/>
  <c r="A24" i="99"/>
  <c r="I23" i="99"/>
  <c r="H23" i="99"/>
  <c r="A23" i="99"/>
  <c r="I22" i="99"/>
  <c r="H22" i="99"/>
  <c r="A22" i="99"/>
  <c r="I21" i="99"/>
  <c r="H21" i="99"/>
  <c r="A21" i="99"/>
  <c r="I20" i="99"/>
  <c r="H20" i="99"/>
  <c r="A20" i="99"/>
  <c r="I19" i="99"/>
  <c r="H19" i="99"/>
  <c r="A19" i="99"/>
  <c r="I18" i="99"/>
  <c r="H18" i="99"/>
  <c r="A18" i="99"/>
  <c r="I17" i="99"/>
  <c r="H17" i="99"/>
  <c r="A17" i="99"/>
  <c r="I16" i="99"/>
  <c r="H16" i="99"/>
  <c r="A16" i="99"/>
  <c r="I15" i="99"/>
  <c r="H15" i="99"/>
  <c r="A15" i="99"/>
  <c r="I14" i="99"/>
  <c r="H14" i="99"/>
  <c r="A14" i="99"/>
  <c r="I13" i="99"/>
  <c r="H13" i="99"/>
  <c r="A13" i="99"/>
  <c r="I12" i="99"/>
  <c r="H12" i="99"/>
  <c r="A12" i="99"/>
  <c r="I11" i="99"/>
  <c r="H11" i="99"/>
  <c r="A11" i="99"/>
  <c r="W7" i="99"/>
  <c r="C7" i="99"/>
  <c r="E24" i="19" s="1"/>
  <c r="A5" i="99"/>
  <c r="N23" i="19"/>
  <c r="F23" i="19"/>
  <c r="H77" i="98"/>
  <c r="G77" i="98"/>
  <c r="A77" i="98"/>
  <c r="H76" i="98"/>
  <c r="G76" i="98"/>
  <c r="A76" i="98"/>
  <c r="H75" i="98"/>
  <c r="G75" i="98"/>
  <c r="A75" i="98"/>
  <c r="H74" i="98"/>
  <c r="G74" i="98"/>
  <c r="A74" i="98"/>
  <c r="H73" i="98"/>
  <c r="G73" i="98"/>
  <c r="A73" i="98"/>
  <c r="H72" i="98"/>
  <c r="G72" i="98"/>
  <c r="A72" i="98"/>
  <c r="H71" i="98"/>
  <c r="G71" i="98"/>
  <c r="A71" i="98"/>
  <c r="H70" i="98"/>
  <c r="G70" i="98"/>
  <c r="A70" i="98"/>
  <c r="H69" i="98"/>
  <c r="G69" i="98"/>
  <c r="A69" i="98"/>
  <c r="H68" i="98"/>
  <c r="G68" i="98"/>
  <c r="A68" i="98"/>
  <c r="H67" i="98"/>
  <c r="G67" i="98"/>
  <c r="A67" i="98"/>
  <c r="H66" i="98"/>
  <c r="G66" i="98"/>
  <c r="A66" i="98"/>
  <c r="H65" i="98"/>
  <c r="G65" i="98"/>
  <c r="A65" i="98"/>
  <c r="H64" i="98"/>
  <c r="G64" i="98"/>
  <c r="A64" i="98"/>
  <c r="H63" i="98"/>
  <c r="G63" i="98"/>
  <c r="A63" i="98"/>
  <c r="H62" i="98"/>
  <c r="G62" i="98"/>
  <c r="A62" i="98"/>
  <c r="H61" i="98"/>
  <c r="G61" i="98"/>
  <c r="A61" i="98"/>
  <c r="H60" i="98"/>
  <c r="G60" i="98"/>
  <c r="A60" i="98"/>
  <c r="H59" i="98"/>
  <c r="G59" i="98"/>
  <c r="A59" i="98"/>
  <c r="H58" i="98"/>
  <c r="G58" i="98"/>
  <c r="A58" i="98"/>
  <c r="H57" i="98"/>
  <c r="G57" i="98"/>
  <c r="A57" i="98"/>
  <c r="H56" i="98"/>
  <c r="G56" i="98"/>
  <c r="A56" i="98"/>
  <c r="H55" i="98"/>
  <c r="G55" i="98"/>
  <c r="A55" i="98"/>
  <c r="H54" i="98"/>
  <c r="G54" i="98"/>
  <c r="A54" i="98"/>
  <c r="H53" i="98"/>
  <c r="G53" i="98"/>
  <c r="A53" i="98"/>
  <c r="H52" i="98"/>
  <c r="G52" i="98"/>
  <c r="A52" i="98"/>
  <c r="H51" i="98"/>
  <c r="G51" i="98"/>
  <c r="A51" i="98"/>
  <c r="H50" i="98"/>
  <c r="G50" i="98"/>
  <c r="A50" i="98"/>
  <c r="H49" i="98"/>
  <c r="G49" i="98"/>
  <c r="A49" i="98"/>
  <c r="H48" i="98"/>
  <c r="G48" i="98"/>
  <c r="A48" i="98"/>
  <c r="H47" i="98"/>
  <c r="G47" i="98"/>
  <c r="A47" i="98"/>
  <c r="H46" i="98"/>
  <c r="G46" i="98"/>
  <c r="A46" i="98"/>
  <c r="H45" i="98"/>
  <c r="G45" i="98"/>
  <c r="A45" i="98"/>
  <c r="H44" i="98"/>
  <c r="G44" i="98"/>
  <c r="A44" i="98"/>
  <c r="H43" i="98"/>
  <c r="G43" i="98"/>
  <c r="A43" i="98"/>
  <c r="H42" i="98"/>
  <c r="G42" i="98"/>
  <c r="A42" i="98"/>
  <c r="H41" i="98"/>
  <c r="G41" i="98"/>
  <c r="A41" i="98"/>
  <c r="H40" i="98"/>
  <c r="G40" i="98"/>
  <c r="A40" i="98"/>
  <c r="H39" i="98"/>
  <c r="G39" i="98"/>
  <c r="A39" i="98"/>
  <c r="H38" i="98"/>
  <c r="G38" i="98"/>
  <c r="A38" i="98"/>
  <c r="H37" i="98"/>
  <c r="G37" i="98"/>
  <c r="A37" i="98"/>
  <c r="H36" i="98"/>
  <c r="G36" i="98"/>
  <c r="A36" i="98"/>
  <c r="H35" i="98"/>
  <c r="G35" i="98"/>
  <c r="A35" i="98"/>
  <c r="H34" i="98"/>
  <c r="G34" i="98"/>
  <c r="A34" i="98"/>
  <c r="H33" i="98"/>
  <c r="G33" i="98"/>
  <c r="A33" i="98"/>
  <c r="H32" i="98"/>
  <c r="G32" i="98"/>
  <c r="A32" i="98"/>
  <c r="H31" i="98"/>
  <c r="G31" i="98"/>
  <c r="A31" i="98"/>
  <c r="H30" i="98"/>
  <c r="G30" i="98"/>
  <c r="A30" i="98"/>
  <c r="H29" i="98"/>
  <c r="G29" i="98"/>
  <c r="A29" i="98"/>
  <c r="H28" i="98"/>
  <c r="G28" i="98"/>
  <c r="A28" i="98"/>
  <c r="H27" i="98"/>
  <c r="G27" i="98"/>
  <c r="A27" i="98"/>
  <c r="H26" i="98"/>
  <c r="G26" i="98"/>
  <c r="A26" i="98"/>
  <c r="H25" i="98"/>
  <c r="G25" i="98"/>
  <c r="A25" i="98"/>
  <c r="H24" i="98"/>
  <c r="G24" i="98"/>
  <c r="A24" i="98"/>
  <c r="H23" i="98"/>
  <c r="G23" i="98"/>
  <c r="A23" i="98"/>
  <c r="H22" i="98"/>
  <c r="G22" i="98"/>
  <c r="A22" i="98"/>
  <c r="H21" i="98"/>
  <c r="G21" i="98"/>
  <c r="A21" i="98"/>
  <c r="H20" i="98"/>
  <c r="G20" i="98"/>
  <c r="A20" i="98"/>
  <c r="H19" i="98"/>
  <c r="G19" i="98"/>
  <c r="A19" i="98"/>
  <c r="H18" i="98"/>
  <c r="G18" i="98"/>
  <c r="A18" i="98"/>
  <c r="H17" i="98"/>
  <c r="G17" i="98"/>
  <c r="A17" i="98"/>
  <c r="H16" i="98"/>
  <c r="G16" i="98"/>
  <c r="A16" i="98"/>
  <c r="H15" i="98"/>
  <c r="G15" i="98"/>
  <c r="A15" i="98"/>
  <c r="H14" i="98"/>
  <c r="G14" i="98"/>
  <c r="A14" i="98"/>
  <c r="H13" i="98"/>
  <c r="G13" i="98"/>
  <c r="A13" i="98"/>
  <c r="H12" i="98"/>
  <c r="G12" i="98"/>
  <c r="A12" i="98"/>
  <c r="H11" i="98"/>
  <c r="G11" i="98"/>
  <c r="A11" i="98"/>
  <c r="W7" i="98"/>
  <c r="H7" i="98"/>
  <c r="C7" i="98"/>
  <c r="C8" i="98" s="1"/>
  <c r="D8" i="98" s="1"/>
  <c r="A5" i="98"/>
  <c r="N22" i="19"/>
  <c r="F22" i="19"/>
  <c r="I77" i="97"/>
  <c r="H77" i="97"/>
  <c r="A77" i="97"/>
  <c r="I76" i="97"/>
  <c r="H76" i="97"/>
  <c r="A76" i="97"/>
  <c r="I75" i="97"/>
  <c r="H75" i="97"/>
  <c r="A75" i="97"/>
  <c r="I74" i="97"/>
  <c r="H74" i="97"/>
  <c r="A74" i="97"/>
  <c r="I73" i="97"/>
  <c r="H73" i="97"/>
  <c r="A73" i="97"/>
  <c r="I72" i="97"/>
  <c r="H72" i="97"/>
  <c r="A72" i="97"/>
  <c r="I71" i="97"/>
  <c r="H71" i="97"/>
  <c r="A71" i="97"/>
  <c r="I70" i="97"/>
  <c r="H70" i="97"/>
  <c r="A70" i="97"/>
  <c r="I69" i="97"/>
  <c r="H69" i="97"/>
  <c r="A69" i="97"/>
  <c r="I68" i="97"/>
  <c r="H68" i="97"/>
  <c r="A68" i="97"/>
  <c r="I67" i="97"/>
  <c r="H67" i="97"/>
  <c r="A67" i="97"/>
  <c r="I66" i="97"/>
  <c r="H66" i="97"/>
  <c r="A66" i="97"/>
  <c r="I65" i="97"/>
  <c r="H65" i="97"/>
  <c r="A65" i="97"/>
  <c r="I64" i="97"/>
  <c r="H64" i="97"/>
  <c r="A64" i="97"/>
  <c r="I63" i="97"/>
  <c r="H63" i="97"/>
  <c r="A63" i="97"/>
  <c r="I62" i="97"/>
  <c r="H62" i="97"/>
  <c r="A62" i="97"/>
  <c r="I61" i="97"/>
  <c r="H61" i="97"/>
  <c r="A61" i="97"/>
  <c r="I60" i="97"/>
  <c r="H60" i="97"/>
  <c r="A60" i="97"/>
  <c r="I59" i="97"/>
  <c r="H59" i="97"/>
  <c r="A59" i="97"/>
  <c r="I58" i="97"/>
  <c r="H58" i="97"/>
  <c r="A58" i="97"/>
  <c r="I57" i="97"/>
  <c r="H57" i="97"/>
  <c r="A57" i="97"/>
  <c r="I56" i="97"/>
  <c r="H56" i="97"/>
  <c r="A56" i="97"/>
  <c r="I55" i="97"/>
  <c r="H55" i="97"/>
  <c r="A55" i="97"/>
  <c r="I54" i="97"/>
  <c r="H54" i="97"/>
  <c r="A54" i="97"/>
  <c r="I53" i="97"/>
  <c r="H53" i="97"/>
  <c r="A53" i="97"/>
  <c r="I52" i="97"/>
  <c r="H52" i="97"/>
  <c r="A52" i="97"/>
  <c r="I51" i="97"/>
  <c r="H51" i="97"/>
  <c r="A51" i="97"/>
  <c r="I50" i="97"/>
  <c r="H50" i="97"/>
  <c r="A50" i="97"/>
  <c r="I49" i="97"/>
  <c r="H49" i="97"/>
  <c r="A49" i="97"/>
  <c r="I48" i="97"/>
  <c r="H48" i="97"/>
  <c r="A48" i="97"/>
  <c r="I47" i="97"/>
  <c r="H47" i="97"/>
  <c r="A47" i="97"/>
  <c r="I46" i="97"/>
  <c r="H46" i="97"/>
  <c r="A46" i="97"/>
  <c r="I45" i="97"/>
  <c r="H45" i="97"/>
  <c r="A45" i="97"/>
  <c r="I44" i="97"/>
  <c r="H44" i="97"/>
  <c r="A44" i="97"/>
  <c r="I43" i="97"/>
  <c r="H43" i="97"/>
  <c r="A43" i="97"/>
  <c r="I42" i="97"/>
  <c r="H42" i="97"/>
  <c r="A42" i="97"/>
  <c r="I41" i="97"/>
  <c r="H41" i="97"/>
  <c r="A41" i="97"/>
  <c r="I40" i="97"/>
  <c r="H40" i="97"/>
  <c r="A40" i="97"/>
  <c r="I39" i="97"/>
  <c r="H39" i="97"/>
  <c r="A39" i="97"/>
  <c r="I38" i="97"/>
  <c r="H38" i="97"/>
  <c r="A38" i="97"/>
  <c r="I37" i="97"/>
  <c r="H37" i="97"/>
  <c r="A37" i="97"/>
  <c r="I36" i="97"/>
  <c r="H36" i="97"/>
  <c r="A36" i="97"/>
  <c r="I35" i="97"/>
  <c r="H35" i="97"/>
  <c r="A35" i="97"/>
  <c r="I34" i="97"/>
  <c r="H34" i="97"/>
  <c r="A34" i="97"/>
  <c r="I33" i="97"/>
  <c r="H33" i="97"/>
  <c r="A33" i="97"/>
  <c r="I32" i="97"/>
  <c r="H32" i="97"/>
  <c r="A32" i="97"/>
  <c r="I31" i="97"/>
  <c r="H31" i="97"/>
  <c r="A31" i="97"/>
  <c r="I30" i="97"/>
  <c r="H30" i="97"/>
  <c r="A30" i="97"/>
  <c r="I29" i="97"/>
  <c r="H29" i="97"/>
  <c r="A29" i="97"/>
  <c r="I28" i="97"/>
  <c r="H28" i="97"/>
  <c r="A28" i="97"/>
  <c r="I27" i="97"/>
  <c r="H27" i="97"/>
  <c r="A27" i="97"/>
  <c r="I26" i="97"/>
  <c r="H26" i="97"/>
  <c r="A26" i="97"/>
  <c r="I25" i="97"/>
  <c r="H25" i="97"/>
  <c r="A25" i="97"/>
  <c r="I24" i="97"/>
  <c r="H24" i="97"/>
  <c r="A24" i="97"/>
  <c r="I23" i="97"/>
  <c r="H23" i="97"/>
  <c r="A23" i="97"/>
  <c r="I22" i="97"/>
  <c r="H22" i="97"/>
  <c r="A22" i="97"/>
  <c r="I21" i="97"/>
  <c r="H21" i="97"/>
  <c r="A21" i="97"/>
  <c r="I20" i="97"/>
  <c r="H20" i="97"/>
  <c r="A20" i="97"/>
  <c r="I19" i="97"/>
  <c r="H19" i="97"/>
  <c r="A19" i="97"/>
  <c r="I18" i="97"/>
  <c r="H18" i="97"/>
  <c r="A18" i="97"/>
  <c r="I17" i="97"/>
  <c r="H17" i="97"/>
  <c r="A17" i="97"/>
  <c r="I16" i="97"/>
  <c r="H16" i="97"/>
  <c r="A16" i="97"/>
  <c r="I15" i="97"/>
  <c r="H15" i="97"/>
  <c r="A15" i="97"/>
  <c r="I14" i="97"/>
  <c r="H14" i="97"/>
  <c r="A14" i="97"/>
  <c r="I13" i="97"/>
  <c r="H13" i="97"/>
  <c r="A13" i="97"/>
  <c r="I12" i="97"/>
  <c r="H12" i="97"/>
  <c r="A12" i="97"/>
  <c r="I11" i="97"/>
  <c r="H11" i="97"/>
  <c r="A11" i="97"/>
  <c r="W7" i="97"/>
  <c r="C7" i="97"/>
  <c r="E22" i="19" s="1"/>
  <c r="A5" i="97"/>
  <c r="N21" i="19"/>
  <c r="F21" i="19"/>
  <c r="I95" i="96"/>
  <c r="I94" i="96"/>
  <c r="I93" i="96"/>
  <c r="I92" i="96"/>
  <c r="I91" i="96"/>
  <c r="I90" i="96"/>
  <c r="I89" i="96"/>
  <c r="I88" i="96"/>
  <c r="I87" i="96"/>
  <c r="I86" i="96"/>
  <c r="I85" i="96"/>
  <c r="I84" i="96"/>
  <c r="I83" i="96"/>
  <c r="I82" i="96"/>
  <c r="I81" i="96"/>
  <c r="I80" i="96"/>
  <c r="I79" i="96"/>
  <c r="I78" i="96"/>
  <c r="I77" i="96"/>
  <c r="L77" i="96" s="1"/>
  <c r="I76" i="96"/>
  <c r="L76" i="96" s="1"/>
  <c r="A76" i="96"/>
  <c r="I75" i="96"/>
  <c r="L75" i="96" s="1"/>
  <c r="K74" i="96"/>
  <c r="I74" i="96"/>
  <c r="L74" i="96" s="1"/>
  <c r="I73" i="96"/>
  <c r="L73" i="96" s="1"/>
  <c r="K72" i="96"/>
  <c r="I72" i="96"/>
  <c r="L72" i="96" s="1"/>
  <c r="A72" i="96"/>
  <c r="I71" i="96"/>
  <c r="L71" i="96" s="1"/>
  <c r="I70" i="96"/>
  <c r="L70" i="96" s="1"/>
  <c r="A70" i="96"/>
  <c r="I69" i="96"/>
  <c r="L69" i="96" s="1"/>
  <c r="K68" i="96"/>
  <c r="I68" i="96"/>
  <c r="L68" i="96" s="1"/>
  <c r="I67" i="96"/>
  <c r="L67" i="96" s="1"/>
  <c r="K66" i="96"/>
  <c r="I66" i="96"/>
  <c r="L66" i="96" s="1"/>
  <c r="A66" i="96"/>
  <c r="I65" i="96"/>
  <c r="L65" i="96" s="1"/>
  <c r="I64" i="96"/>
  <c r="L64" i="96" s="1"/>
  <c r="A64" i="96"/>
  <c r="I63" i="96"/>
  <c r="L63" i="96" s="1"/>
  <c r="K62" i="96"/>
  <c r="I62" i="96"/>
  <c r="L62" i="96" s="1"/>
  <c r="I61" i="96"/>
  <c r="L61" i="96" s="1"/>
  <c r="K60" i="96"/>
  <c r="I60" i="96"/>
  <c r="L60" i="96" s="1"/>
  <c r="A60" i="96"/>
  <c r="I59" i="96"/>
  <c r="L59" i="96" s="1"/>
  <c r="I58" i="96"/>
  <c r="L58" i="96" s="1"/>
  <c r="A58" i="96"/>
  <c r="I57" i="96"/>
  <c r="L57" i="96" s="1"/>
  <c r="K56" i="96"/>
  <c r="I56" i="96"/>
  <c r="L56" i="96" s="1"/>
  <c r="I55" i="96"/>
  <c r="L55" i="96" s="1"/>
  <c r="K54" i="96"/>
  <c r="I54" i="96"/>
  <c r="L54" i="96" s="1"/>
  <c r="A54" i="96"/>
  <c r="I53" i="96"/>
  <c r="L53" i="96" s="1"/>
  <c r="I52" i="96"/>
  <c r="L52" i="96" s="1"/>
  <c r="A52" i="96"/>
  <c r="I51" i="96"/>
  <c r="L51" i="96" s="1"/>
  <c r="K50" i="96"/>
  <c r="I50" i="96"/>
  <c r="L50" i="96" s="1"/>
  <c r="I49" i="96"/>
  <c r="L49" i="96" s="1"/>
  <c r="K48" i="96"/>
  <c r="I48" i="96"/>
  <c r="L48" i="96" s="1"/>
  <c r="A48" i="96"/>
  <c r="I47" i="96"/>
  <c r="L47" i="96" s="1"/>
  <c r="I46" i="96"/>
  <c r="L46" i="96" s="1"/>
  <c r="A46" i="96"/>
  <c r="I45" i="96"/>
  <c r="L45" i="96" s="1"/>
  <c r="K44" i="96"/>
  <c r="I44" i="96"/>
  <c r="L44" i="96" s="1"/>
  <c r="I43" i="96"/>
  <c r="L43" i="96" s="1"/>
  <c r="K42" i="96"/>
  <c r="I42" i="96"/>
  <c r="L42" i="96" s="1"/>
  <c r="A42" i="96"/>
  <c r="I41" i="96"/>
  <c r="L41" i="96" s="1"/>
  <c r="I40" i="96"/>
  <c r="L40" i="96" s="1"/>
  <c r="A40" i="96"/>
  <c r="I39" i="96"/>
  <c r="L39" i="96" s="1"/>
  <c r="K38" i="96"/>
  <c r="I38" i="96"/>
  <c r="L38" i="96" s="1"/>
  <c r="I37" i="96"/>
  <c r="L37" i="96" s="1"/>
  <c r="K36" i="96"/>
  <c r="I36" i="96"/>
  <c r="L36" i="96" s="1"/>
  <c r="A36" i="96"/>
  <c r="I35" i="96"/>
  <c r="L35" i="96" s="1"/>
  <c r="I34" i="96"/>
  <c r="L34" i="96" s="1"/>
  <c r="A34" i="96"/>
  <c r="I33" i="96"/>
  <c r="L33" i="96" s="1"/>
  <c r="K32" i="96"/>
  <c r="I32" i="96"/>
  <c r="L32" i="96" s="1"/>
  <c r="I31" i="96"/>
  <c r="L31" i="96" s="1"/>
  <c r="K30" i="96"/>
  <c r="I30" i="96"/>
  <c r="L30" i="96" s="1"/>
  <c r="A30" i="96"/>
  <c r="I29" i="96"/>
  <c r="L29" i="96" s="1"/>
  <c r="I28" i="96"/>
  <c r="L28" i="96" s="1"/>
  <c r="A28" i="96"/>
  <c r="I27" i="96"/>
  <c r="L27" i="96" s="1"/>
  <c r="K26" i="96"/>
  <c r="I26" i="96"/>
  <c r="L26" i="96" s="1"/>
  <c r="I25" i="96"/>
  <c r="L25" i="96" s="1"/>
  <c r="K24" i="96"/>
  <c r="I24" i="96"/>
  <c r="L24" i="96" s="1"/>
  <c r="A24" i="96"/>
  <c r="I23" i="96"/>
  <c r="L23" i="96" s="1"/>
  <c r="I22" i="96"/>
  <c r="L22" i="96" s="1"/>
  <c r="A22" i="96"/>
  <c r="I21" i="96"/>
  <c r="L21" i="96" s="1"/>
  <c r="K20" i="96"/>
  <c r="I20" i="96"/>
  <c r="L20" i="96" s="1"/>
  <c r="I19" i="96"/>
  <c r="L19" i="96" s="1"/>
  <c r="K18" i="96"/>
  <c r="I18" i="96"/>
  <c r="L18" i="96" s="1"/>
  <c r="A18" i="96"/>
  <c r="I17" i="96"/>
  <c r="L17" i="96" s="1"/>
  <c r="I16" i="96"/>
  <c r="L16" i="96" s="1"/>
  <c r="A16" i="96"/>
  <c r="I15" i="96"/>
  <c r="L15" i="96" s="1"/>
  <c r="K14" i="96"/>
  <c r="I14" i="96"/>
  <c r="L14" i="96" s="1"/>
  <c r="I13" i="96"/>
  <c r="L13" i="96" s="1"/>
  <c r="K12" i="96"/>
  <c r="I12" i="96"/>
  <c r="L12" i="96" s="1"/>
  <c r="A12" i="96"/>
  <c r="I11" i="96"/>
  <c r="L11" i="96" s="1"/>
  <c r="A5" i="96"/>
  <c r="L77" i="95"/>
  <c r="G77" i="95"/>
  <c r="H77" i="95" s="1"/>
  <c r="A77" i="95"/>
  <c r="L76" i="95"/>
  <c r="G76" i="95"/>
  <c r="H76" i="95" s="1"/>
  <c r="A76" i="95"/>
  <c r="L75" i="95"/>
  <c r="G75" i="95"/>
  <c r="H75" i="95" s="1"/>
  <c r="A75" i="95"/>
  <c r="L74" i="95"/>
  <c r="G74" i="95"/>
  <c r="H74" i="95" s="1"/>
  <c r="A74" i="95"/>
  <c r="L73" i="95"/>
  <c r="G73" i="95"/>
  <c r="H73" i="95" s="1"/>
  <c r="A73" i="95"/>
  <c r="L72" i="95"/>
  <c r="G72" i="95"/>
  <c r="H72" i="95" s="1"/>
  <c r="A72" i="95"/>
  <c r="L71" i="95"/>
  <c r="G71" i="95"/>
  <c r="H71" i="95" s="1"/>
  <c r="A71" i="95"/>
  <c r="L70" i="95"/>
  <c r="G70" i="95"/>
  <c r="H70" i="95" s="1"/>
  <c r="A70" i="95"/>
  <c r="L69" i="95"/>
  <c r="G69" i="95"/>
  <c r="H69" i="95" s="1"/>
  <c r="A69" i="95"/>
  <c r="L68" i="95"/>
  <c r="G68" i="95"/>
  <c r="H68" i="95" s="1"/>
  <c r="A68" i="95"/>
  <c r="L67" i="95"/>
  <c r="G67" i="95"/>
  <c r="H67" i="95" s="1"/>
  <c r="A67" i="95"/>
  <c r="L66" i="95"/>
  <c r="G66" i="95"/>
  <c r="H66" i="95" s="1"/>
  <c r="A66" i="95"/>
  <c r="L65" i="95"/>
  <c r="G65" i="95"/>
  <c r="H65" i="95" s="1"/>
  <c r="A65" i="95"/>
  <c r="L64" i="95"/>
  <c r="G64" i="95"/>
  <c r="H64" i="95" s="1"/>
  <c r="A64" i="95"/>
  <c r="L63" i="95"/>
  <c r="G63" i="95"/>
  <c r="H63" i="95" s="1"/>
  <c r="A63" i="95"/>
  <c r="L62" i="95"/>
  <c r="G62" i="95"/>
  <c r="H62" i="95" s="1"/>
  <c r="A62" i="95"/>
  <c r="L61" i="95"/>
  <c r="G61" i="95"/>
  <c r="H61" i="95" s="1"/>
  <c r="A61" i="95"/>
  <c r="L60" i="95"/>
  <c r="G60" i="95"/>
  <c r="H60" i="95" s="1"/>
  <c r="A60" i="95"/>
  <c r="L59" i="95"/>
  <c r="G59" i="95"/>
  <c r="H59" i="95" s="1"/>
  <c r="A59" i="95"/>
  <c r="L58" i="95"/>
  <c r="G58" i="95"/>
  <c r="H58" i="95" s="1"/>
  <c r="A58" i="95"/>
  <c r="L57" i="95"/>
  <c r="G57" i="95"/>
  <c r="H57" i="95" s="1"/>
  <c r="A57" i="95"/>
  <c r="L56" i="95"/>
  <c r="G56" i="95"/>
  <c r="H56" i="95" s="1"/>
  <c r="A56" i="95"/>
  <c r="L55" i="95"/>
  <c r="G55" i="95"/>
  <c r="H55" i="95" s="1"/>
  <c r="A55" i="95"/>
  <c r="L54" i="95"/>
  <c r="G54" i="95"/>
  <c r="H54" i="95" s="1"/>
  <c r="A54" i="95"/>
  <c r="L53" i="95"/>
  <c r="G53" i="95"/>
  <c r="H53" i="95" s="1"/>
  <c r="A53" i="95"/>
  <c r="L52" i="95"/>
  <c r="G52" i="95"/>
  <c r="H52" i="95" s="1"/>
  <c r="A52" i="95"/>
  <c r="L51" i="95"/>
  <c r="G51" i="95"/>
  <c r="H51" i="95" s="1"/>
  <c r="A51" i="95"/>
  <c r="L50" i="95"/>
  <c r="G50" i="95"/>
  <c r="H50" i="95" s="1"/>
  <c r="A50" i="95"/>
  <c r="L49" i="95"/>
  <c r="G49" i="95"/>
  <c r="H49" i="95" s="1"/>
  <c r="A49" i="95"/>
  <c r="L48" i="95"/>
  <c r="G48" i="95"/>
  <c r="H48" i="95" s="1"/>
  <c r="A48" i="95"/>
  <c r="L47" i="95"/>
  <c r="G47" i="95"/>
  <c r="H47" i="95" s="1"/>
  <c r="A47" i="95"/>
  <c r="L46" i="95"/>
  <c r="G46" i="95"/>
  <c r="H46" i="95" s="1"/>
  <c r="A46" i="95"/>
  <c r="L45" i="95"/>
  <c r="G45" i="95"/>
  <c r="H45" i="95" s="1"/>
  <c r="A45" i="95"/>
  <c r="L44" i="95"/>
  <c r="G44" i="95"/>
  <c r="H44" i="95" s="1"/>
  <c r="A44" i="95"/>
  <c r="L43" i="95"/>
  <c r="G43" i="95"/>
  <c r="H43" i="95" s="1"/>
  <c r="A43" i="95"/>
  <c r="L42" i="95"/>
  <c r="G42" i="95"/>
  <c r="H42" i="95" s="1"/>
  <c r="A42" i="95"/>
  <c r="L41" i="95"/>
  <c r="G41" i="95"/>
  <c r="H41" i="95" s="1"/>
  <c r="A41" i="95"/>
  <c r="L40" i="95"/>
  <c r="G40" i="95"/>
  <c r="H40" i="95" s="1"/>
  <c r="A40" i="95"/>
  <c r="L39" i="95"/>
  <c r="G39" i="95"/>
  <c r="H39" i="95" s="1"/>
  <c r="A39" i="95"/>
  <c r="L38" i="95"/>
  <c r="G38" i="95"/>
  <c r="H38" i="95" s="1"/>
  <c r="A38" i="95"/>
  <c r="L37" i="95"/>
  <c r="G37" i="95"/>
  <c r="H37" i="95" s="1"/>
  <c r="A37" i="95"/>
  <c r="L36" i="95"/>
  <c r="G36" i="95"/>
  <c r="H36" i="95" s="1"/>
  <c r="A36" i="95"/>
  <c r="L35" i="95"/>
  <c r="G35" i="95"/>
  <c r="H35" i="95" s="1"/>
  <c r="A35" i="95"/>
  <c r="L34" i="95"/>
  <c r="G34" i="95"/>
  <c r="H34" i="95" s="1"/>
  <c r="A34" i="95"/>
  <c r="L33" i="95"/>
  <c r="G33" i="95"/>
  <c r="H33" i="95" s="1"/>
  <c r="A33" i="95"/>
  <c r="L32" i="95"/>
  <c r="G32" i="95"/>
  <c r="H32" i="95" s="1"/>
  <c r="A32" i="95"/>
  <c r="L31" i="95"/>
  <c r="G31" i="95"/>
  <c r="H31" i="95" s="1"/>
  <c r="A31" i="95"/>
  <c r="L30" i="95"/>
  <c r="G30" i="95"/>
  <c r="H30" i="95" s="1"/>
  <c r="A30" i="95"/>
  <c r="L29" i="95"/>
  <c r="G29" i="95"/>
  <c r="H29" i="95" s="1"/>
  <c r="A29" i="95"/>
  <c r="L28" i="95"/>
  <c r="G28" i="95"/>
  <c r="H28" i="95" s="1"/>
  <c r="A28" i="95"/>
  <c r="L27" i="95"/>
  <c r="G27" i="95"/>
  <c r="H27" i="95" s="1"/>
  <c r="A27" i="95"/>
  <c r="L26" i="95"/>
  <c r="G26" i="95"/>
  <c r="H26" i="95" s="1"/>
  <c r="A26" i="95"/>
  <c r="L25" i="95"/>
  <c r="G25" i="95"/>
  <c r="H25" i="95" s="1"/>
  <c r="A25" i="95"/>
  <c r="L24" i="95"/>
  <c r="G24" i="95"/>
  <c r="H24" i="95" s="1"/>
  <c r="A24" i="95"/>
  <c r="L23" i="95"/>
  <c r="G23" i="95"/>
  <c r="H23" i="95" s="1"/>
  <c r="A23" i="95"/>
  <c r="L22" i="95"/>
  <c r="G22" i="95"/>
  <c r="H22" i="95" s="1"/>
  <c r="A22" i="95"/>
  <c r="L21" i="95"/>
  <c r="G21" i="95"/>
  <c r="H21" i="95" s="1"/>
  <c r="A21" i="95"/>
  <c r="L20" i="95"/>
  <c r="G20" i="95"/>
  <c r="H20" i="95" s="1"/>
  <c r="A20" i="95"/>
  <c r="L19" i="95"/>
  <c r="G19" i="95"/>
  <c r="H19" i="95" s="1"/>
  <c r="A19" i="95"/>
  <c r="L18" i="95"/>
  <c r="G18" i="95"/>
  <c r="H18" i="95" s="1"/>
  <c r="A18" i="95"/>
  <c r="L17" i="95"/>
  <c r="G17" i="95"/>
  <c r="H17" i="95" s="1"/>
  <c r="A17" i="95"/>
  <c r="L16" i="95"/>
  <c r="G16" i="95"/>
  <c r="H16" i="95" s="1"/>
  <c r="A16" i="95"/>
  <c r="L15" i="95"/>
  <c r="G15" i="95"/>
  <c r="H15" i="95" s="1"/>
  <c r="A15" i="95"/>
  <c r="L14" i="95"/>
  <c r="G14" i="95"/>
  <c r="H14" i="95" s="1"/>
  <c r="A14" i="95"/>
  <c r="L13" i="95"/>
  <c r="G13" i="95"/>
  <c r="H13" i="95" s="1"/>
  <c r="A13" i="95"/>
  <c r="L12" i="95"/>
  <c r="G12" i="95"/>
  <c r="H12" i="95" s="1"/>
  <c r="A12" i="95"/>
  <c r="L11" i="95"/>
  <c r="G11" i="95"/>
  <c r="H11" i="95" s="1"/>
  <c r="A11" i="95"/>
  <c r="W7" i="95"/>
  <c r="D7" i="95"/>
  <c r="D8" i="95" s="1"/>
  <c r="C7" i="95"/>
  <c r="C8" i="95" s="1"/>
  <c r="M5" i="95" s="1"/>
  <c r="A5" i="95"/>
  <c r="D13" i="19"/>
  <c r="J12" i="67"/>
  <c r="I12" i="67"/>
  <c r="J11" i="67"/>
  <c r="I11" i="67"/>
  <c r="S12" i="19"/>
  <c r="M12" i="19"/>
  <c r="N12" i="19" s="1"/>
  <c r="K12" i="19"/>
  <c r="E12" i="19"/>
  <c r="G12" i="19" s="1"/>
  <c r="J10" i="67"/>
  <c r="I10" i="67"/>
  <c r="Q11" i="19"/>
  <c r="M11" i="19"/>
  <c r="N11" i="19" s="1"/>
  <c r="I11" i="19"/>
  <c r="E11" i="19"/>
  <c r="G11" i="19" s="1"/>
  <c r="J9" i="67"/>
  <c r="I9" i="67"/>
  <c r="Q10" i="19"/>
  <c r="M10" i="19"/>
  <c r="N10" i="19" s="1"/>
  <c r="I10" i="19"/>
  <c r="E10" i="19"/>
  <c r="G10" i="19" s="1"/>
  <c r="A1" i="35"/>
  <c r="D22" i="35"/>
  <c r="C1" i="104"/>
  <c r="F8" i="19"/>
  <c r="N8" i="19"/>
  <c r="E9" i="19"/>
  <c r="G9" i="19" s="1"/>
  <c r="K9" i="19"/>
  <c r="M9" i="19"/>
  <c r="M39" i="19" s="1"/>
  <c r="S9" i="19"/>
  <c r="F19" i="19"/>
  <c r="N19" i="19"/>
  <c r="N35" i="19"/>
  <c r="A60" i="19"/>
  <c r="A61" i="19"/>
  <c r="A3" i="67"/>
  <c r="C4" i="67"/>
  <c r="C6" i="67" s="1"/>
  <c r="E6" i="67" s="1"/>
  <c r="C5" i="67"/>
  <c r="A9" i="67"/>
  <c r="K9" i="67"/>
  <c r="L9" i="67"/>
  <c r="A10" i="67"/>
  <c r="K10" i="67"/>
  <c r="L10" i="67" s="1"/>
  <c r="A11" i="67"/>
  <c r="K11" i="67"/>
  <c r="L11" i="67" s="1"/>
  <c r="A12" i="67"/>
  <c r="K12" i="67"/>
  <c r="L12" i="67"/>
  <c r="A13" i="67"/>
  <c r="I13" i="67"/>
  <c r="J13" i="67"/>
  <c r="K13" i="67"/>
  <c r="L13" i="67" s="1"/>
  <c r="A14" i="67"/>
  <c r="I14" i="67"/>
  <c r="J14" i="67"/>
  <c r="K14" i="67"/>
  <c r="L14" i="67" s="1"/>
  <c r="A15" i="67"/>
  <c r="I15" i="67"/>
  <c r="J15" i="67"/>
  <c r="K15" i="67"/>
  <c r="L15" i="67" s="1"/>
  <c r="A16" i="67"/>
  <c r="I16" i="67"/>
  <c r="J16" i="67"/>
  <c r="K16" i="67"/>
  <c r="L16" i="67"/>
  <c r="A17" i="67"/>
  <c r="I17" i="67"/>
  <c r="J17" i="67"/>
  <c r="K17" i="67"/>
  <c r="L17" i="67" s="1"/>
  <c r="A18" i="67"/>
  <c r="I18" i="67"/>
  <c r="J18" i="67"/>
  <c r="K18" i="67"/>
  <c r="L18" i="67" s="1"/>
  <c r="A19" i="67"/>
  <c r="I19" i="67"/>
  <c r="J19" i="67"/>
  <c r="K19" i="67"/>
  <c r="L19" i="67" s="1"/>
  <c r="A20" i="67"/>
  <c r="I20" i="67"/>
  <c r="J20" i="67"/>
  <c r="K20" i="67"/>
  <c r="L20" i="67"/>
  <c r="A21" i="67"/>
  <c r="H21" i="67"/>
  <c r="K21" i="67"/>
  <c r="L21" i="67" s="1"/>
  <c r="A22" i="67"/>
  <c r="H22" i="67"/>
  <c r="K22" i="67"/>
  <c r="L22" i="67"/>
  <c r="A23" i="67"/>
  <c r="H23" i="67"/>
  <c r="K23" i="67"/>
  <c r="L23" i="67"/>
  <c r="A24" i="67"/>
  <c r="H24" i="67"/>
  <c r="K24" i="67"/>
  <c r="L24" i="67" s="1"/>
  <c r="A25" i="67"/>
  <c r="H25" i="67"/>
  <c r="K25" i="67"/>
  <c r="L25" i="67"/>
  <c r="A26" i="67"/>
  <c r="H26" i="67"/>
  <c r="K26" i="67"/>
  <c r="L26" i="67"/>
  <c r="A27" i="67"/>
  <c r="H27" i="67"/>
  <c r="K27" i="67"/>
  <c r="L27" i="67" s="1"/>
  <c r="A28" i="67"/>
  <c r="H28" i="67"/>
  <c r="K28" i="67"/>
  <c r="L28" i="67"/>
  <c r="A29" i="67"/>
  <c r="H29" i="67"/>
  <c r="K29" i="67"/>
  <c r="L29" i="67"/>
  <c r="A30" i="67"/>
  <c r="H30" i="67"/>
  <c r="K30" i="67"/>
  <c r="L30" i="67" s="1"/>
  <c r="D3" i="53"/>
  <c r="E13" i="53"/>
  <c r="H13" i="53"/>
  <c r="I13" i="53"/>
  <c r="K13" i="53" s="1"/>
  <c r="A14" i="53"/>
  <c r="A15" i="53" s="1"/>
  <c r="A16" i="53" s="1"/>
  <c r="A17" i="53" s="1"/>
  <c r="A18" i="53" s="1"/>
  <c r="A19" i="53" s="1"/>
  <c r="A20" i="53" s="1"/>
  <c r="A21" i="53" s="1"/>
  <c r="A22" i="53" s="1"/>
  <c r="A23" i="53" s="1"/>
  <c r="A24" i="53" s="1"/>
  <c r="A25" i="53" s="1"/>
  <c r="A26" i="53" s="1"/>
  <c r="A27" i="53" s="1"/>
  <c r="A28" i="53" s="1"/>
  <c r="A29" i="53" s="1"/>
  <c r="A30" i="53" s="1"/>
  <c r="A31" i="53" s="1"/>
  <c r="A32" i="53" s="1"/>
  <c r="E14" i="53"/>
  <c r="G14" i="53"/>
  <c r="H14" i="53"/>
  <c r="I14" i="53"/>
  <c r="E15" i="53"/>
  <c r="G15" i="53"/>
  <c r="G16" i="53" s="1"/>
  <c r="G17" i="53" s="1"/>
  <c r="G18" i="53" s="1"/>
  <c r="G19" i="53" s="1"/>
  <c r="G20" i="53" s="1"/>
  <c r="G21" i="53" s="1"/>
  <c r="G22" i="53" s="1"/>
  <c r="G23" i="53" s="1"/>
  <c r="G24" i="53" s="1"/>
  <c r="G25" i="53" s="1"/>
  <c r="G26" i="53" s="1"/>
  <c r="G27" i="53" s="1"/>
  <c r="G28" i="53" s="1"/>
  <c r="G29" i="53" s="1"/>
  <c r="G30" i="53" s="1"/>
  <c r="G31" i="53" s="1"/>
  <c r="G32" i="53" s="1"/>
  <c r="H15" i="53"/>
  <c r="K15" i="53" s="1"/>
  <c r="I15" i="53"/>
  <c r="E16" i="53"/>
  <c r="H16" i="53"/>
  <c r="I16" i="53"/>
  <c r="E17" i="53"/>
  <c r="H17" i="53"/>
  <c r="K17" i="53" s="1"/>
  <c r="I17" i="53"/>
  <c r="E18" i="53"/>
  <c r="H18" i="53"/>
  <c r="I18" i="53"/>
  <c r="E19" i="53"/>
  <c r="H19" i="53"/>
  <c r="I19" i="53"/>
  <c r="E20" i="53"/>
  <c r="H20" i="53"/>
  <c r="I20" i="53"/>
  <c r="E21" i="53"/>
  <c r="H21" i="53"/>
  <c r="K21" i="53" s="1"/>
  <c r="I21" i="53"/>
  <c r="E22" i="53"/>
  <c r="H22" i="53"/>
  <c r="I22" i="53"/>
  <c r="E23" i="53"/>
  <c r="H23" i="53"/>
  <c r="I23" i="53"/>
  <c r="E24" i="53"/>
  <c r="H24" i="53"/>
  <c r="I24" i="53"/>
  <c r="E25" i="53"/>
  <c r="H25" i="53"/>
  <c r="I25" i="53"/>
  <c r="E26" i="53"/>
  <c r="H26" i="53"/>
  <c r="I26" i="53"/>
  <c r="E27" i="53"/>
  <c r="H27" i="53"/>
  <c r="I27" i="53"/>
  <c r="K27" i="53" s="1"/>
  <c r="E28" i="53"/>
  <c r="H28" i="53"/>
  <c r="I28" i="53"/>
  <c r="E29" i="53"/>
  <c r="H29" i="53"/>
  <c r="I29" i="53"/>
  <c r="K29" i="53"/>
  <c r="E30" i="53"/>
  <c r="H30" i="53"/>
  <c r="K30" i="53" s="1"/>
  <c r="I30" i="53"/>
  <c r="E31" i="53"/>
  <c r="H31" i="53"/>
  <c r="I31" i="53"/>
  <c r="E32" i="53"/>
  <c r="H32" i="53"/>
  <c r="I32" i="53"/>
  <c r="D3" i="87"/>
  <c r="D13" i="87"/>
  <c r="F13" i="87" s="1"/>
  <c r="I13" i="87"/>
  <c r="K13" i="87"/>
  <c r="M13" i="87" s="1"/>
  <c r="L13" i="87"/>
  <c r="A14" i="87"/>
  <c r="D14" i="87"/>
  <c r="F14" i="87" s="1"/>
  <c r="H14" i="87"/>
  <c r="I14" i="87"/>
  <c r="M14" i="87" s="1"/>
  <c r="K14" i="87"/>
  <c r="L14" i="87"/>
  <c r="A15" i="87"/>
  <c r="D15" i="87"/>
  <c r="F15" i="87" s="1"/>
  <c r="H15" i="87"/>
  <c r="I15" i="87"/>
  <c r="K15" i="87" s="1"/>
  <c r="M15" i="87" s="1"/>
  <c r="L15" i="87"/>
  <c r="A16" i="87"/>
  <c r="D16" i="87"/>
  <c r="F16" i="87" s="1"/>
  <c r="H16" i="87"/>
  <c r="I16" i="87"/>
  <c r="K16" i="87" s="1"/>
  <c r="L16" i="87"/>
  <c r="A17" i="87"/>
  <c r="D17" i="87"/>
  <c r="F17" i="87" s="1"/>
  <c r="H17" i="87"/>
  <c r="I17" i="87"/>
  <c r="K17" i="87" s="1"/>
  <c r="M17" i="87" s="1"/>
  <c r="L17" i="87"/>
  <c r="A18" i="87"/>
  <c r="D18" i="87"/>
  <c r="F18" i="87" s="1"/>
  <c r="H18" i="87"/>
  <c r="H19" i="87" s="1"/>
  <c r="H20" i="87" s="1"/>
  <c r="H21" i="87" s="1"/>
  <c r="H22" i="87" s="1"/>
  <c r="H23" i="87" s="1"/>
  <c r="H24" i="87" s="1"/>
  <c r="H25" i="87" s="1"/>
  <c r="H26" i="87" s="1"/>
  <c r="H27" i="87" s="1"/>
  <c r="H28" i="87" s="1"/>
  <c r="H29" i="87" s="1"/>
  <c r="H30" i="87" s="1"/>
  <c r="H31" i="87" s="1"/>
  <c r="H32" i="87" s="1"/>
  <c r="I18" i="87"/>
  <c r="K18" i="87" s="1"/>
  <c r="L18" i="87"/>
  <c r="A19" i="87"/>
  <c r="D19" i="87"/>
  <c r="F19" i="87" s="1"/>
  <c r="I19" i="87"/>
  <c r="K19" i="87"/>
  <c r="L19" i="87"/>
  <c r="M19" i="87"/>
  <c r="A20" i="87"/>
  <c r="A21" i="87" s="1"/>
  <c r="A22" i="87" s="1"/>
  <c r="A23" i="87" s="1"/>
  <c r="A24" i="87" s="1"/>
  <c r="A25" i="87" s="1"/>
  <c r="A26" i="87" s="1"/>
  <c r="A27" i="87" s="1"/>
  <c r="A28" i="87" s="1"/>
  <c r="A29" i="87" s="1"/>
  <c r="A30" i="87" s="1"/>
  <c r="A31" i="87" s="1"/>
  <c r="A32" i="87" s="1"/>
  <c r="D20" i="87"/>
  <c r="F20" i="87" s="1"/>
  <c r="I20" i="87"/>
  <c r="K20" i="87"/>
  <c r="M20" i="87" s="1"/>
  <c r="L20" i="87"/>
  <c r="D21" i="87"/>
  <c r="F21" i="87" s="1"/>
  <c r="I21" i="87"/>
  <c r="K21" i="87"/>
  <c r="M21" i="87" s="1"/>
  <c r="L21" i="87"/>
  <c r="D22" i="87"/>
  <c r="F22" i="87" s="1"/>
  <c r="I22" i="87"/>
  <c r="K22" i="87"/>
  <c r="M22" i="87" s="1"/>
  <c r="L22" i="87"/>
  <c r="D23" i="87"/>
  <c r="F23" i="87" s="1"/>
  <c r="I23" i="87"/>
  <c r="K23" i="87"/>
  <c r="M23" i="87" s="1"/>
  <c r="L23" i="87"/>
  <c r="D24" i="87"/>
  <c r="F24" i="87" s="1"/>
  <c r="I24" i="87"/>
  <c r="K24" i="87"/>
  <c r="M24" i="87" s="1"/>
  <c r="L24" i="87"/>
  <c r="D25" i="87"/>
  <c r="F25" i="87" s="1"/>
  <c r="I25" i="87"/>
  <c r="K25" i="87"/>
  <c r="M25" i="87" s="1"/>
  <c r="L25" i="87"/>
  <c r="D26" i="87"/>
  <c r="F26" i="87" s="1"/>
  <c r="I26" i="87"/>
  <c r="K26" i="87"/>
  <c r="M26" i="87" s="1"/>
  <c r="L26" i="87"/>
  <c r="D27" i="87"/>
  <c r="F27" i="87" s="1"/>
  <c r="I27" i="87"/>
  <c r="K27" i="87"/>
  <c r="M27" i="87" s="1"/>
  <c r="L27" i="87"/>
  <c r="D28" i="87"/>
  <c r="F28" i="87" s="1"/>
  <c r="I28" i="87"/>
  <c r="K28" i="87"/>
  <c r="M28" i="87" s="1"/>
  <c r="L28" i="87"/>
  <c r="D29" i="87"/>
  <c r="F29" i="87" s="1"/>
  <c r="I29" i="87"/>
  <c r="K29" i="87"/>
  <c r="M29" i="87" s="1"/>
  <c r="L29" i="87"/>
  <c r="D30" i="87"/>
  <c r="F30" i="87" s="1"/>
  <c r="I30" i="87"/>
  <c r="K30" i="87"/>
  <c r="M30" i="87" s="1"/>
  <c r="L30" i="87"/>
  <c r="D31" i="87"/>
  <c r="F31" i="87" s="1"/>
  <c r="I31" i="87"/>
  <c r="K31" i="87"/>
  <c r="M31" i="87" s="1"/>
  <c r="L31" i="87"/>
  <c r="D32" i="87"/>
  <c r="F32" i="87" s="1"/>
  <c r="I32" i="87"/>
  <c r="K32" i="87"/>
  <c r="M32" i="87" s="1"/>
  <c r="L32" i="87"/>
  <c r="B5" i="38"/>
  <c r="C5" i="38"/>
  <c r="D5" i="38"/>
  <c r="E5" i="38"/>
  <c r="C18" i="38"/>
  <c r="C19" i="38"/>
  <c r="I90" i="38"/>
  <c r="I91" i="38"/>
  <c r="I92" i="38"/>
  <c r="I93" i="38"/>
  <c r="I94" i="38"/>
  <c r="I95" i="38"/>
  <c r="I96" i="38"/>
  <c r="I97" i="38"/>
  <c r="I98" i="38"/>
  <c r="I99" i="38"/>
  <c r="I100" i="38"/>
  <c r="I101" i="38"/>
  <c r="I102" i="38"/>
  <c r="I103" i="38"/>
  <c r="I104" i="38"/>
  <c r="I105" i="38"/>
  <c r="I106" i="38"/>
  <c r="I107" i="38"/>
  <c r="I108" i="38"/>
  <c r="I109" i="38"/>
  <c r="I7" i="99" l="1"/>
  <c r="M14" i="102"/>
  <c r="M26" i="102"/>
  <c r="M34" i="102"/>
  <c r="M42" i="102"/>
  <c r="M50" i="102"/>
  <c r="M58" i="102"/>
  <c r="K26" i="53"/>
  <c r="H7" i="100"/>
  <c r="M22" i="102"/>
  <c r="M69" i="102"/>
  <c r="G7" i="95"/>
  <c r="X7" i="95" s="1"/>
  <c r="M20" i="19" s="1"/>
  <c r="A14" i="96"/>
  <c r="K16" i="96"/>
  <c r="A20" i="96"/>
  <c r="K22" i="96"/>
  <c r="A26" i="96"/>
  <c r="K28" i="96"/>
  <c r="A32" i="96"/>
  <c r="K34" i="96"/>
  <c r="A38" i="96"/>
  <c r="K40" i="96"/>
  <c r="A44" i="96"/>
  <c r="K46" i="96"/>
  <c r="A50" i="96"/>
  <c r="K52" i="96"/>
  <c r="A56" i="96"/>
  <c r="K58" i="96"/>
  <c r="A62" i="96"/>
  <c r="K64" i="96"/>
  <c r="A68" i="96"/>
  <c r="K70" i="96"/>
  <c r="A74" i="96"/>
  <c r="K76" i="96"/>
  <c r="C8" i="99"/>
  <c r="D8" i="99" s="1"/>
  <c r="M15" i="102"/>
  <c r="M30" i="102"/>
  <c r="M38" i="102"/>
  <c r="M46" i="102"/>
  <c r="M54" i="102"/>
  <c r="M62" i="102"/>
  <c r="M83" i="102"/>
  <c r="M18" i="87"/>
  <c r="K18" i="53"/>
  <c r="C1" i="19"/>
  <c r="D1" i="67" s="1"/>
  <c r="H7" i="97"/>
  <c r="X7" i="97" s="1"/>
  <c r="M22" i="19" s="1"/>
  <c r="M77" i="102"/>
  <c r="M16" i="87"/>
  <c r="M33" i="87" s="1"/>
  <c r="K31" i="53"/>
  <c r="K25" i="53"/>
  <c r="K23" i="53"/>
  <c r="K19" i="53"/>
  <c r="G7" i="101"/>
  <c r="X7" i="101" s="1"/>
  <c r="M26" i="19" s="1"/>
  <c r="M18" i="102"/>
  <c r="M65" i="102"/>
  <c r="G7" i="104"/>
  <c r="X7" i="104" s="1"/>
  <c r="M28" i="19" s="1"/>
  <c r="F7" i="105"/>
  <c r="X7" i="105" s="1"/>
  <c r="M29" i="19" s="1"/>
  <c r="K22" i="53"/>
  <c r="N20" i="19"/>
  <c r="C1" i="97"/>
  <c r="I7" i="97"/>
  <c r="W7" i="102"/>
  <c r="M27" i="102"/>
  <c r="M31" i="102"/>
  <c r="M35" i="102"/>
  <c r="M39" i="102"/>
  <c r="M43" i="102"/>
  <c r="M47" i="102"/>
  <c r="M51" i="102"/>
  <c r="M55" i="102"/>
  <c r="M59" i="102"/>
  <c r="M63" i="102"/>
  <c r="M67" i="102"/>
  <c r="M71" i="102"/>
  <c r="M75" i="102"/>
  <c r="M79" i="102"/>
  <c r="H7" i="104"/>
  <c r="C1" i="105"/>
  <c r="K32" i="53"/>
  <c r="K24" i="53"/>
  <c r="K16" i="53"/>
  <c r="K14" i="53"/>
  <c r="K33" i="53" s="1"/>
  <c r="F33" i="53"/>
  <c r="C1" i="95"/>
  <c r="E20" i="19"/>
  <c r="C8" i="97"/>
  <c r="E8" i="97" s="1"/>
  <c r="G7" i="98"/>
  <c r="X7" i="98" s="1"/>
  <c r="M23" i="19" s="1"/>
  <c r="C1" i="99"/>
  <c r="G7" i="100"/>
  <c r="X7" i="100" s="1"/>
  <c r="M25" i="19" s="1"/>
  <c r="C1" i="101"/>
  <c r="C1" i="102"/>
  <c r="M70" i="102"/>
  <c r="M74" i="102"/>
  <c r="M78" i="102"/>
  <c r="M82" i="102"/>
  <c r="C1" i="103"/>
  <c r="H7" i="99"/>
  <c r="X7" i="99" s="1"/>
  <c r="M24" i="19" s="1"/>
  <c r="M13" i="102"/>
  <c r="M17" i="102"/>
  <c r="M21" i="102"/>
  <c r="M25" i="102"/>
  <c r="M29" i="102"/>
  <c r="M33" i="102"/>
  <c r="M37" i="102"/>
  <c r="M41" i="102"/>
  <c r="M45" i="102"/>
  <c r="M49" i="102"/>
  <c r="M53" i="102"/>
  <c r="M57" i="102"/>
  <c r="M61" i="102"/>
  <c r="M81" i="102"/>
  <c r="E28" i="19"/>
  <c r="K28" i="53"/>
  <c r="K20" i="53"/>
  <c r="C1" i="96"/>
  <c r="C1" i="98"/>
  <c r="E23" i="19"/>
  <c r="C1" i="100"/>
  <c r="E25" i="19"/>
  <c r="C8" i="101"/>
  <c r="D8" i="101" s="1"/>
  <c r="N7" i="102"/>
  <c r="M12" i="102"/>
  <c r="M16" i="102"/>
  <c r="M20" i="102"/>
  <c r="M24" i="102"/>
  <c r="M28" i="102"/>
  <c r="M32" i="102"/>
  <c r="M36" i="102"/>
  <c r="M40" i="102"/>
  <c r="M44" i="102"/>
  <c r="M48" i="102"/>
  <c r="M52" i="102"/>
  <c r="M56" i="102"/>
  <c r="M60" i="102"/>
  <c r="M64" i="102"/>
  <c r="M68" i="102"/>
  <c r="M72" i="102"/>
  <c r="M76" i="102"/>
  <c r="M80" i="102"/>
  <c r="C7" i="103"/>
  <c r="C8" i="103" s="1"/>
  <c r="D8" i="103" s="1"/>
  <c r="I7" i="103"/>
  <c r="W7" i="103"/>
  <c r="A11" i="103"/>
  <c r="A12" i="103"/>
  <c r="A13" i="103"/>
  <c r="A14" i="103"/>
  <c r="A15" i="103"/>
  <c r="A16" i="103"/>
  <c r="A17" i="103"/>
  <c r="A18" i="103"/>
  <c r="A19" i="103"/>
  <c r="A20" i="103"/>
  <c r="A21" i="103"/>
  <c r="A22" i="103"/>
  <c r="A23" i="103"/>
  <c r="A24" i="103"/>
  <c r="A25" i="103"/>
  <c r="A26" i="103"/>
  <c r="A27" i="103"/>
  <c r="A28" i="103"/>
  <c r="A29" i="103"/>
  <c r="A30" i="103"/>
  <c r="A31" i="103"/>
  <c r="A32" i="103"/>
  <c r="A33" i="103"/>
  <c r="A34" i="103"/>
  <c r="A35" i="103"/>
  <c r="A36" i="103"/>
  <c r="A37" i="103"/>
  <c r="A38" i="103"/>
  <c r="A39" i="103"/>
  <c r="A40" i="103"/>
  <c r="A41" i="103"/>
  <c r="A42" i="103"/>
  <c r="A43" i="103"/>
  <c r="A44" i="103"/>
  <c r="A45" i="103"/>
  <c r="A46" i="103"/>
  <c r="A47" i="103"/>
  <c r="A48" i="103"/>
  <c r="A49" i="103"/>
  <c r="A50" i="103"/>
  <c r="A51" i="103"/>
  <c r="A52" i="103"/>
  <c r="A53" i="103"/>
  <c r="A54" i="103"/>
  <c r="A55" i="103"/>
  <c r="A56" i="103"/>
  <c r="A57" i="103"/>
  <c r="A58" i="103"/>
  <c r="A59" i="103"/>
  <c r="A60" i="103"/>
  <c r="A61" i="103"/>
  <c r="A62" i="103"/>
  <c r="A63" i="103"/>
  <c r="A64" i="103"/>
  <c r="A65" i="103"/>
  <c r="A66" i="103"/>
  <c r="A67" i="103"/>
  <c r="A68" i="103"/>
  <c r="A69" i="103"/>
  <c r="A70" i="103"/>
  <c r="A71" i="103"/>
  <c r="A72" i="103"/>
  <c r="A73" i="103"/>
  <c r="A74" i="103"/>
  <c r="A75" i="103"/>
  <c r="H11" i="103"/>
  <c r="H12" i="103"/>
  <c r="H13" i="103"/>
  <c r="H14" i="103"/>
  <c r="H15" i="103"/>
  <c r="H16" i="103"/>
  <c r="H17" i="103"/>
  <c r="H18" i="103"/>
  <c r="H19" i="103"/>
  <c r="H20" i="103"/>
  <c r="H21" i="103"/>
  <c r="H22" i="103"/>
  <c r="H23" i="103"/>
  <c r="H24" i="103"/>
  <c r="H25" i="103"/>
  <c r="H26" i="103"/>
  <c r="H27" i="103"/>
  <c r="H28" i="103"/>
  <c r="H29" i="103"/>
  <c r="H30" i="103"/>
  <c r="H31" i="103"/>
  <c r="H32" i="103"/>
  <c r="H33" i="103"/>
  <c r="H34" i="103"/>
  <c r="H35" i="103"/>
  <c r="H36" i="103"/>
  <c r="H37" i="103"/>
  <c r="H38" i="103"/>
  <c r="H39" i="103"/>
  <c r="H40" i="103"/>
  <c r="H41" i="103"/>
  <c r="H42" i="103"/>
  <c r="H43" i="103"/>
  <c r="H44" i="103"/>
  <c r="H45" i="103"/>
  <c r="H46" i="103"/>
  <c r="H47" i="103"/>
  <c r="H48" i="103"/>
  <c r="H49" i="103"/>
  <c r="H50" i="103"/>
  <c r="H51" i="103"/>
  <c r="H52" i="103"/>
  <c r="H53" i="103"/>
  <c r="H54" i="103"/>
  <c r="H55" i="103"/>
  <c r="H56" i="103"/>
  <c r="H57" i="103"/>
  <c r="H58" i="103"/>
  <c r="H59" i="103"/>
  <c r="H60" i="103"/>
  <c r="H61" i="103"/>
  <c r="H62" i="103"/>
  <c r="H63" i="103"/>
  <c r="H64" i="103"/>
  <c r="H65" i="103"/>
  <c r="H66" i="103"/>
  <c r="H67" i="103"/>
  <c r="H68" i="103"/>
  <c r="H69" i="103"/>
  <c r="H70" i="103"/>
  <c r="H71" i="103"/>
  <c r="H72" i="103"/>
  <c r="H73" i="103"/>
  <c r="H74" i="103"/>
  <c r="H75" i="103"/>
  <c r="E13" i="19"/>
  <c r="G13" i="19"/>
  <c r="J1" i="19" s="1"/>
  <c r="L78" i="96"/>
  <c r="A78" i="96"/>
  <c r="L80" i="96"/>
  <c r="A80" i="96"/>
  <c r="L82" i="96"/>
  <c r="A82" i="96"/>
  <c r="L84" i="96"/>
  <c r="A84" i="96"/>
  <c r="L86" i="96"/>
  <c r="A86" i="96"/>
  <c r="L88" i="96"/>
  <c r="A88" i="96"/>
  <c r="L90" i="96"/>
  <c r="A90" i="96"/>
  <c r="L92" i="96"/>
  <c r="A92" i="96"/>
  <c r="L94" i="96"/>
  <c r="A94" i="96"/>
  <c r="K11" i="96"/>
  <c r="A13" i="96"/>
  <c r="K15" i="96"/>
  <c r="A17" i="96"/>
  <c r="K19" i="96"/>
  <c r="A21" i="96"/>
  <c r="K23" i="96"/>
  <c r="A25" i="96"/>
  <c r="K27" i="96"/>
  <c r="A29" i="96"/>
  <c r="K31" i="96"/>
  <c r="A33" i="96"/>
  <c r="K35" i="96"/>
  <c r="A37" i="96"/>
  <c r="K39" i="96"/>
  <c r="A41" i="96"/>
  <c r="K43" i="96"/>
  <c r="A45" i="96"/>
  <c r="K47" i="96"/>
  <c r="A49" i="96"/>
  <c r="K51" i="96"/>
  <c r="A53" i="96"/>
  <c r="K55" i="96"/>
  <c r="A57" i="96"/>
  <c r="K59" i="96"/>
  <c r="A61" i="96"/>
  <c r="K63" i="96"/>
  <c r="A65" i="96"/>
  <c r="K67" i="96"/>
  <c r="A69" i="96"/>
  <c r="K71" i="96"/>
  <c r="A73" i="96"/>
  <c r="K75" i="96"/>
  <c r="A77" i="96"/>
  <c r="K78" i="96"/>
  <c r="K80" i="96"/>
  <c r="K82" i="96"/>
  <c r="K84" i="96"/>
  <c r="K86" i="96"/>
  <c r="K88" i="96"/>
  <c r="K90" i="96"/>
  <c r="K92" i="96"/>
  <c r="K94" i="96"/>
  <c r="L79" i="96"/>
  <c r="A79" i="96"/>
  <c r="L81" i="96"/>
  <c r="A81" i="96"/>
  <c r="L83" i="96"/>
  <c r="A83" i="96"/>
  <c r="L85" i="96"/>
  <c r="A85" i="96"/>
  <c r="L87" i="96"/>
  <c r="A87" i="96"/>
  <c r="L89" i="96"/>
  <c r="A89" i="96"/>
  <c r="L91" i="96"/>
  <c r="A91" i="96"/>
  <c r="L93" i="96"/>
  <c r="A93" i="96"/>
  <c r="L95" i="96"/>
  <c r="A95" i="96"/>
  <c r="C7" i="96"/>
  <c r="W7" i="96"/>
  <c r="A11" i="96"/>
  <c r="K13" i="96"/>
  <c r="A15" i="96"/>
  <c r="K17" i="96"/>
  <c r="A19" i="96"/>
  <c r="K21" i="96"/>
  <c r="A23" i="96"/>
  <c r="K25" i="96"/>
  <c r="A27" i="96"/>
  <c r="K29" i="96"/>
  <c r="A31" i="96"/>
  <c r="K33" i="96"/>
  <c r="A35" i="96"/>
  <c r="K37" i="96"/>
  <c r="A39" i="96"/>
  <c r="K41" i="96"/>
  <c r="A43" i="96"/>
  <c r="K45" i="96"/>
  <c r="A47" i="96"/>
  <c r="K49" i="96"/>
  <c r="A51" i="96"/>
  <c r="K53" i="96"/>
  <c r="A55" i="96"/>
  <c r="K57" i="96"/>
  <c r="A59" i="96"/>
  <c r="K61" i="96"/>
  <c r="A63" i="96"/>
  <c r="K65" i="96"/>
  <c r="A67" i="96"/>
  <c r="K69" i="96"/>
  <c r="A71" i="96"/>
  <c r="K73" i="96"/>
  <c r="A75" i="96"/>
  <c r="K77" i="96"/>
  <c r="K79" i="96"/>
  <c r="K81" i="96"/>
  <c r="K83" i="96"/>
  <c r="K85" i="96"/>
  <c r="K87" i="96"/>
  <c r="K89" i="96"/>
  <c r="K91" i="96"/>
  <c r="K93" i="96"/>
  <c r="K95" i="96"/>
  <c r="M13" i="19"/>
  <c r="Q9" i="19"/>
  <c r="H7" i="95"/>
  <c r="I12" i="19"/>
  <c r="Q12" i="19"/>
  <c r="K11" i="19"/>
  <c r="S11" i="19"/>
  <c r="F12" i="19"/>
  <c r="O12" i="19"/>
  <c r="K10" i="19"/>
  <c r="S10" i="19"/>
  <c r="O11" i="19"/>
  <c r="F11" i="19"/>
  <c r="O10" i="19"/>
  <c r="I9" i="19"/>
  <c r="N39" i="19"/>
  <c r="F10" i="19"/>
  <c r="O9" i="19"/>
  <c r="N9" i="19"/>
  <c r="F33" i="87"/>
  <c r="E33" i="53"/>
  <c r="S33" i="53"/>
  <c r="F9" i="19"/>
  <c r="K13" i="19" l="1"/>
  <c r="K15" i="19" s="1"/>
  <c r="M7" i="102"/>
  <c r="S13" i="19"/>
  <c r="S15" i="19" s="1"/>
  <c r="C8" i="96"/>
  <c r="D8" i="96" s="1"/>
  <c r="E21" i="19"/>
  <c r="C7" i="102"/>
  <c r="F20" i="19"/>
  <c r="H7" i="103"/>
  <c r="X7" i="103" s="1"/>
  <c r="K7" i="96"/>
  <c r="X7" i="96" s="1"/>
  <c r="M21" i="19" s="1"/>
  <c r="L7" i="96"/>
  <c r="Q13" i="19"/>
  <c r="Q15" i="19" s="1"/>
  <c r="O13" i="19"/>
  <c r="R1" i="19" s="1"/>
  <c r="I13" i="19"/>
  <c r="I15" i="19" s="1"/>
  <c r="M37" i="19"/>
  <c r="N13" i="19"/>
  <c r="Z2" i="87"/>
  <c r="U2" i="53" s="1"/>
  <c r="AA2" i="87"/>
  <c r="N37" i="19"/>
  <c r="X2" i="87"/>
  <c r="S2" i="53" s="1"/>
  <c r="T2" i="53" s="1"/>
  <c r="Y2" i="87"/>
  <c r="F13" i="19"/>
  <c r="V2" i="53"/>
  <c r="D7" i="96" l="1"/>
  <c r="E27" i="19"/>
  <c r="E30" i="19" s="1"/>
  <c r="C8" i="102"/>
  <c r="D8" i="102" s="1"/>
  <c r="X7" i="102"/>
  <c r="M27" i="19" s="1"/>
  <c r="M30" i="19" s="1"/>
  <c r="R2" i="19" l="1"/>
  <c r="R3" i="19" s="1"/>
  <c r="N30" i="19"/>
  <c r="P30" i="19" s="1"/>
  <c r="M36" i="19"/>
  <c r="J2" i="19"/>
  <c r="J3" i="19" s="1"/>
  <c r="F30" i="19"/>
  <c r="H30" i="19" s="1"/>
  <c r="R37" i="19" l="1"/>
  <c r="R38" i="19"/>
  <c r="M38" i="19" s="1"/>
  <c r="M40" i="19" s="1"/>
  <c r="N36" i="19"/>
  <c r="J37" i="19"/>
  <c r="J38" i="19"/>
  <c r="H12" i="19"/>
  <c r="H11" i="19"/>
  <c r="H10" i="19"/>
  <c r="P10" i="19"/>
  <c r="P11" i="19"/>
  <c r="P9" i="19"/>
  <c r="P12" i="19"/>
  <c r="H9" i="19" l="1"/>
  <c r="J39" i="19"/>
  <c r="H13" i="19"/>
  <c r="P13" i="19"/>
  <c r="R39" i="19"/>
  <c r="N38" i="19"/>
  <c r="N40" i="19" l="1"/>
</calcChain>
</file>

<file path=xl/comments1.xml><?xml version="1.0" encoding="utf-8"?>
<comments xmlns="http://schemas.openxmlformats.org/spreadsheetml/2006/main">
  <authors>
    <author>schmietendorf</author>
    <author>goertzh</author>
  </authors>
  <commentList>
    <comment ref="A2" authorId="0" shapeId="0">
      <text>
        <r>
          <rPr>
            <sz val="9"/>
            <color indexed="81"/>
            <rFont val="Tahoma"/>
            <family val="2"/>
          </rPr>
          <t>Sehr geehrte Damen und Herren, 
der Verwendungsnachweis besteht aus einem Sachbericht und einem zahlenmäßigen Nachweis. Unter Verwendung dieser Exceldatei ist Ihr zahlenmäßiger Nachweis beim Landesamt für Gesundheit und Soziales abzurechnen. Bitte beachten Sie, dass nur gelbe Felder beschreibbare Felder sind. 
Prüfen Sie bitte zuerst die allgemeinen Daten. Die Zusammenfassung des zahlenmäßigen Nachweises (Registerblatt "Zus.") ist dem Verwendungsnachweis in ausgedruckter Form beizufügen.</t>
        </r>
      </text>
    </comment>
    <comment ref="B29" authorId="0" shapeId="0">
      <text>
        <r>
          <rPr>
            <b/>
            <sz val="9"/>
            <color indexed="81"/>
            <rFont val="Tahoma"/>
            <family val="2"/>
          </rPr>
          <t>Zuwendungshöhe lt. Zuwendungsbescheid bzw. letztem Änderungsbescheid!</t>
        </r>
        <r>
          <rPr>
            <sz val="9"/>
            <color indexed="81"/>
            <rFont val="Tahoma"/>
            <family val="2"/>
          </rPr>
          <t xml:space="preserve">
</t>
        </r>
      </text>
    </comment>
    <comment ref="A31" authorId="1" shapeId="0">
      <text>
        <r>
          <rPr>
            <b/>
            <sz val="8"/>
            <color indexed="81"/>
            <rFont val="Tahoma"/>
            <family val="2"/>
          </rPr>
          <t>Feld "AusISAP"
Zur Identifikation, ob die Datei aus ISAP direkt kommt (J) oder schon abgespeichert wurde (N)</t>
        </r>
        <r>
          <rPr>
            <sz val="8"/>
            <color indexed="81"/>
            <rFont val="Tahoma"/>
            <family val="2"/>
          </rPr>
          <t xml:space="preserve">
</t>
        </r>
      </text>
    </comment>
  </commentList>
</comments>
</file>

<file path=xl/comments2.xml><?xml version="1.0" encoding="utf-8"?>
<comments xmlns="http://schemas.openxmlformats.org/spreadsheetml/2006/main">
  <authors>
    <author>fruendtf</author>
  </authors>
  <commentList>
    <comment ref="F8" authorId="0" shapeId="0">
      <text>
        <r>
          <rPr>
            <b/>
            <sz val="8"/>
            <color indexed="81"/>
            <rFont val="Tahoma"/>
            <family val="2"/>
          </rPr>
          <t xml:space="preserve">Aufwandsentschädigung (nicht stundenweise)
</t>
        </r>
      </text>
    </comment>
    <comment ref="G8" authorId="0" shapeId="0">
      <text>
        <r>
          <rPr>
            <b/>
            <sz val="8"/>
            <color indexed="81"/>
            <rFont val="Tahoma"/>
            <family val="2"/>
          </rPr>
          <t>Berechnung der Aufwandsentschädigung auf der Basis eines Stundensatzes</t>
        </r>
        <r>
          <rPr>
            <sz val="8"/>
            <color indexed="81"/>
            <rFont val="Tahoma"/>
            <family val="2"/>
          </rPr>
          <t xml:space="preserve">
Erforderliche Eingaben: Anzahl der Ist-Stunden und der Stundensatz.
Die Ist-Stunden werden mit dem Stundensatz multipliziert und in der Spalte "abgerechneter Betrag" als Gesamthonorar ausgewiesen.</t>
        </r>
      </text>
    </comment>
  </commentList>
</comments>
</file>

<file path=xl/comments3.xml><?xml version="1.0" encoding="utf-8"?>
<comments xmlns="http://schemas.openxmlformats.org/spreadsheetml/2006/main">
  <authors>
    <author>goertzh</author>
    <author>Schmietendorf</author>
    <author>Fründt, Felix</author>
    <author>goertz</author>
  </authors>
  <commentList>
    <comment ref="A1" authorId="0" shapeId="0">
      <text>
        <r>
          <rPr>
            <b/>
            <sz val="8"/>
            <color indexed="81"/>
            <rFont val="Tahoma"/>
            <family val="2"/>
          </rPr>
          <t>goertzh:</t>
        </r>
        <r>
          <rPr>
            <sz val="8"/>
            <color indexed="81"/>
            <rFont val="Tahoma"/>
            <family val="2"/>
          </rPr>
          <t xml:space="preserve">
Feld wird zur Start-Erkennung (OPEN) benötigt und wird dort auf 1 gesetzt! Immer leer lassen!
Später (13.12.12) Funktionalität abgeschaltet.
Versuch mit SendKey F9 scheiterte wegen unkontrolliertem Umschalten von NUMLOCK. 
Tests ergaben, dass das Einschalten der 1 nicht notwendig ist. SaveAs scheint vollkommen zu reichen.
</t>
        </r>
      </text>
    </comment>
    <comment ref="B3" authorId="1" shapeId="0">
      <text>
        <r>
          <rPr>
            <b/>
            <sz val="8"/>
            <color indexed="81"/>
            <rFont val="Tahoma"/>
            <family val="2"/>
          </rPr>
          <t>Schmietendorf:</t>
        </r>
        <r>
          <rPr>
            <sz val="8"/>
            <color indexed="81"/>
            <rFont val="Tahoma"/>
            <family val="2"/>
          </rPr>
          <t xml:space="preserve">
Träger</t>
        </r>
      </text>
    </comment>
    <comment ref="C3" authorId="0" shapeId="0">
      <text>
        <r>
          <rPr>
            <b/>
            <sz val="8"/>
            <color indexed="81"/>
            <rFont val="Tahoma"/>
            <family val="2"/>
          </rPr>
          <t>goertzh:</t>
        </r>
        <r>
          <rPr>
            <sz val="8"/>
            <color indexed="81"/>
            <rFont val="Tahoma"/>
            <family val="2"/>
          </rPr>
          <t xml:space="preserve">
Strasse</t>
        </r>
      </text>
    </comment>
    <comment ref="D3" authorId="0" shapeId="0">
      <text>
        <r>
          <rPr>
            <b/>
            <sz val="8"/>
            <color indexed="81"/>
            <rFont val="Tahoma"/>
            <family val="2"/>
          </rPr>
          <t>goertzh:</t>
        </r>
        <r>
          <rPr>
            <sz val="8"/>
            <color indexed="81"/>
            <rFont val="Tahoma"/>
            <family val="2"/>
          </rPr>
          <t xml:space="preserve">
PLZ</t>
        </r>
      </text>
    </comment>
    <comment ref="E3" authorId="0" shapeId="0">
      <text>
        <r>
          <rPr>
            <b/>
            <sz val="8"/>
            <color indexed="81"/>
            <rFont val="Tahoma"/>
            <family val="2"/>
          </rPr>
          <t>goertzh:</t>
        </r>
        <r>
          <rPr>
            <sz val="8"/>
            <color indexed="81"/>
            <rFont val="Tahoma"/>
            <family val="2"/>
          </rPr>
          <t xml:space="preserve">
Ort</t>
        </r>
      </text>
    </comment>
    <comment ref="F3" authorId="0" shapeId="0">
      <text>
        <r>
          <rPr>
            <b/>
            <sz val="8"/>
            <color indexed="81"/>
            <rFont val="Tahoma"/>
            <family val="2"/>
          </rPr>
          <t>goertzh:</t>
        </r>
        <r>
          <rPr>
            <sz val="8"/>
            <color indexed="81"/>
            <rFont val="Tahoma"/>
            <family val="2"/>
          </rPr>
          <t xml:space="preserve">
eMail Ansprechpartner</t>
        </r>
      </text>
    </comment>
    <comment ref="K3" authorId="2" shapeId="0">
      <text>
        <r>
          <rPr>
            <b/>
            <sz val="8"/>
            <color indexed="81"/>
            <rFont val="Segoe UI"/>
            <family val="2"/>
          </rPr>
          <t>Fründt, Felix:</t>
        </r>
        <r>
          <rPr>
            <sz val="8"/>
            <color indexed="81"/>
            <rFont val="Segoe UI"/>
            <family val="2"/>
          </rPr>
          <t xml:space="preserve">
WWW</t>
        </r>
      </text>
    </comment>
    <comment ref="L3" authorId="2" shapeId="0">
      <text>
        <r>
          <rPr>
            <b/>
            <sz val="8"/>
            <color indexed="81"/>
            <rFont val="Segoe UI"/>
            <family val="2"/>
          </rPr>
          <t>Fründt, Felix:</t>
        </r>
        <r>
          <rPr>
            <sz val="8"/>
            <color indexed="81"/>
            <rFont val="Segoe UI"/>
            <family val="2"/>
          </rPr>
          <t xml:space="preserve">
Ansprechpartner</t>
        </r>
      </text>
    </comment>
    <comment ref="M3" authorId="2" shapeId="0">
      <text>
        <r>
          <rPr>
            <b/>
            <sz val="8"/>
            <color indexed="81"/>
            <rFont val="Segoe UI"/>
            <family val="2"/>
          </rPr>
          <t>Fründt, Felix:</t>
        </r>
        <r>
          <rPr>
            <sz val="8"/>
            <color indexed="81"/>
            <rFont val="Segoe UI"/>
            <family val="2"/>
          </rPr>
          <t xml:space="preserve">
Tel. ZE</t>
        </r>
      </text>
    </comment>
    <comment ref="N3" authorId="2" shapeId="0">
      <text>
        <r>
          <rPr>
            <b/>
            <sz val="8"/>
            <color indexed="81"/>
            <rFont val="Segoe UI"/>
            <family val="2"/>
          </rPr>
          <t>Fründt, Felix:</t>
        </r>
        <r>
          <rPr>
            <sz val="8"/>
            <color indexed="81"/>
            <rFont val="Segoe UI"/>
            <family val="2"/>
          </rPr>
          <t xml:space="preserve">
Fax ZE</t>
        </r>
      </text>
    </comment>
    <comment ref="O3" authorId="2" shapeId="0">
      <text>
        <r>
          <rPr>
            <b/>
            <sz val="8"/>
            <color indexed="81"/>
            <rFont val="Segoe UI"/>
            <family val="2"/>
          </rPr>
          <t>Fründt, Felix:</t>
        </r>
        <r>
          <rPr>
            <sz val="8"/>
            <color indexed="81"/>
            <rFont val="Segoe UI"/>
            <family val="2"/>
          </rPr>
          <t xml:space="preserve">
Bank</t>
        </r>
      </text>
    </comment>
    <comment ref="P3" authorId="2" shapeId="0">
      <text>
        <r>
          <rPr>
            <b/>
            <sz val="8"/>
            <color indexed="81"/>
            <rFont val="Segoe UI"/>
            <family val="2"/>
          </rPr>
          <t>Fründt, Felix:</t>
        </r>
        <r>
          <rPr>
            <sz val="8"/>
            <color indexed="81"/>
            <rFont val="Segoe UI"/>
            <family val="2"/>
          </rPr>
          <t xml:space="preserve">
IBAN</t>
        </r>
      </text>
    </comment>
    <comment ref="Q3" authorId="2" shapeId="0">
      <text>
        <r>
          <rPr>
            <b/>
            <sz val="8"/>
            <color indexed="81"/>
            <rFont val="Segoe UI"/>
            <family val="2"/>
          </rPr>
          <t>Fründt, Felix:</t>
        </r>
        <r>
          <rPr>
            <sz val="8"/>
            <color indexed="81"/>
            <rFont val="Segoe UI"/>
            <family val="2"/>
          </rPr>
          <t xml:space="preserve">
BIC</t>
        </r>
      </text>
    </comment>
    <comment ref="B4" authorId="3" shapeId="0">
      <text>
        <r>
          <rPr>
            <b/>
            <sz val="8"/>
            <color indexed="81"/>
            <rFont val="Tahoma"/>
            <family val="2"/>
          </rPr>
          <t>goertz:</t>
        </r>
        <r>
          <rPr>
            <sz val="8"/>
            <color indexed="81"/>
            <rFont val="Tahoma"/>
            <family val="2"/>
          </rPr>
          <t xml:space="preserve">
Titel</t>
        </r>
      </text>
    </comment>
    <comment ref="C4" authorId="1" shapeId="0">
      <text>
        <r>
          <rPr>
            <b/>
            <sz val="8"/>
            <color indexed="81"/>
            <rFont val="Tahoma"/>
            <family val="2"/>
          </rPr>
          <t>Schmietendorf:</t>
        </r>
        <r>
          <rPr>
            <sz val="8"/>
            <color indexed="81"/>
            <rFont val="Tahoma"/>
            <family val="2"/>
          </rPr>
          <t xml:space="preserve">
Zuwendungszweck</t>
        </r>
      </text>
    </comment>
    <comment ref="D6" authorId="3" shapeId="0">
      <text>
        <r>
          <rPr>
            <b/>
            <sz val="8"/>
            <color indexed="81"/>
            <rFont val="Tahoma"/>
            <family val="2"/>
          </rPr>
          <t>goertz:</t>
        </r>
        <r>
          <rPr>
            <sz val="8"/>
            <color indexed="81"/>
            <rFont val="Tahoma"/>
            <family val="2"/>
          </rPr>
          <t xml:space="preserve">
VWNTERMINEIN ?</t>
        </r>
      </text>
    </comment>
    <comment ref="B12" authorId="3" shapeId="0">
      <text>
        <r>
          <rPr>
            <b/>
            <sz val="8"/>
            <color indexed="81"/>
            <rFont val="Tahoma"/>
            <family val="2"/>
          </rPr>
          <t>goertz:</t>
        </r>
        <r>
          <rPr>
            <sz val="8"/>
            <color indexed="81"/>
            <rFont val="Tahoma"/>
            <family val="2"/>
          </rPr>
          <t xml:space="preserve">
ZWBDATUM2
auch VEUROKOSTENAKTARB ???</t>
        </r>
      </text>
    </comment>
    <comment ref="B18" authorId="0" shapeId="0">
      <text>
        <r>
          <rPr>
            <b/>
            <sz val="8"/>
            <color indexed="81"/>
            <rFont val="Tahoma"/>
            <family val="2"/>
          </rPr>
          <t>ISAP: 
VWN_DATEN:
VWNEINGANG 
über Umweg</t>
        </r>
      </text>
    </comment>
    <comment ref="C18" authorId="0" shapeId="0">
      <text>
        <r>
          <rPr>
            <b/>
            <sz val="8"/>
            <color indexed="81"/>
            <rFont val="Tahoma"/>
            <family val="2"/>
          </rPr>
          <t>ISAP: 
VWN_DATEN:
VWNPRUEF</t>
        </r>
      </text>
    </comment>
    <comment ref="B26" authorId="0" shapeId="0">
      <text>
        <r>
          <rPr>
            <b/>
            <sz val="8"/>
            <color indexed="81"/>
            <rFont val="Tahoma"/>
            <family val="2"/>
          </rPr>
          <t>ISAP: 
VWN_DATEN:
RESTGEKUERZT
ACHTUNG! Formel!</t>
        </r>
      </text>
    </comment>
    <comment ref="B27" authorId="0" shapeId="0">
      <text>
        <r>
          <rPr>
            <b/>
            <sz val="8"/>
            <color indexed="81"/>
            <rFont val="Tahoma"/>
            <family val="2"/>
          </rPr>
          <t>ISAP: 
VWN_DATEN:
RESTUNGEKUERZT
ACHTUNG! Formel!</t>
        </r>
      </text>
    </comment>
    <comment ref="C29" authorId="3" shapeId="0">
      <text>
        <r>
          <rPr>
            <b/>
            <sz val="8"/>
            <color indexed="81"/>
            <rFont val="Tahoma"/>
            <family val="2"/>
          </rPr>
          <t>goertz:</t>
        </r>
        <r>
          <rPr>
            <sz val="8"/>
            <color indexed="81"/>
            <rFont val="Tahoma"/>
            <family val="2"/>
          </rPr>
          <t xml:space="preserve">
VWN-Termin
</t>
        </r>
      </text>
    </comment>
  </commentList>
</comments>
</file>

<file path=xl/sharedStrings.xml><?xml version="1.0" encoding="utf-8"?>
<sst xmlns="http://schemas.openxmlformats.org/spreadsheetml/2006/main" count="1978" uniqueCount="750">
  <si>
    <t>:</t>
  </si>
  <si>
    <t>Lfd. Nr.</t>
  </si>
  <si>
    <t>Beleg-Nr.</t>
  </si>
  <si>
    <t>Name</t>
  </si>
  <si>
    <t>IST-Stunden</t>
  </si>
  <si>
    <t>Betrag</t>
  </si>
  <si>
    <t>SOLL:</t>
  </si>
  <si>
    <t>IST:</t>
  </si>
  <si>
    <t>DIFFERENZ:</t>
  </si>
  <si>
    <t>Honorar je Std.</t>
  </si>
  <si>
    <t>Artikel</t>
  </si>
  <si>
    <t>km (Hin- u. Rückfahrt)</t>
  </si>
  <si>
    <t>Tagegeld</t>
  </si>
  <si>
    <t>Einnahmeart</t>
  </si>
  <si>
    <t>Summe der Gesamteinnahmen</t>
  </si>
  <si>
    <t>Leasing</t>
  </si>
  <si>
    <t>Gesamtausgaben</t>
  </si>
  <si>
    <t>Ausgabeart</t>
  </si>
  <si>
    <t>Einzahler</t>
  </si>
  <si>
    <t>PLZ / Einsatzort</t>
  </si>
  <si>
    <t>Zahlungstag</t>
  </si>
  <si>
    <t>Empfänger</t>
  </si>
  <si>
    <t>abgerechnete Ausgaben</t>
  </si>
  <si>
    <t>anerkannte Einnahmen</t>
  </si>
  <si>
    <t>anerkannter Betrag</t>
  </si>
  <si>
    <t>Zahlungs-tag</t>
  </si>
  <si>
    <t xml:space="preserve">Zuwendungsempfänger: </t>
  </si>
  <si>
    <t>Straße:</t>
  </si>
  <si>
    <t>PLZ / ORT:</t>
  </si>
  <si>
    <t xml:space="preserve"> /</t>
  </si>
  <si>
    <t>Bewilligungsbescheid vom:</t>
  </si>
  <si>
    <t xml:space="preserve">Bewilligungszeitraum: </t>
  </si>
  <si>
    <t>vom</t>
  </si>
  <si>
    <t>bis</t>
  </si>
  <si>
    <t>Höhe der Zuwendung:</t>
  </si>
  <si>
    <t xml:space="preserve">   H I N W E I S</t>
  </si>
  <si>
    <t xml:space="preserve">Nachweiszeitraum: </t>
  </si>
  <si>
    <t>Ausgabenplan lt. letztem Bescheid</t>
  </si>
  <si>
    <t>Büroausgaben</t>
  </si>
  <si>
    <t>Finanzierungsart:</t>
  </si>
  <si>
    <t>(Aufstellung der tatsächlichen Ausgaben im Zusammenhang mit dem geförderten Vorhaben)</t>
  </si>
  <si>
    <t>(Aufstellung des erhaltenen Zuschusses und sonstiger Einnahmen im Zusammenhang mit dem geförderten Vorhaben)</t>
  </si>
  <si>
    <t>F_Art</t>
  </si>
  <si>
    <t>Zuwendung</t>
  </si>
  <si>
    <t>Einnahmen</t>
  </si>
  <si>
    <t>Sachbericht:</t>
  </si>
  <si>
    <t>rechtsverbindliche Unterschrift</t>
  </si>
  <si>
    <t>des Zuwendungsempfängers</t>
  </si>
  <si>
    <t>Datum</t>
  </si>
  <si>
    <t>Fortbildung</t>
  </si>
  <si>
    <t>Aktenzeichen:</t>
  </si>
  <si>
    <t>gemäß den Allgemeinen Nebenbestimmungen (ANBest-P / -K)</t>
  </si>
  <si>
    <t>Ausgaben</t>
  </si>
  <si>
    <t xml:space="preserve">Einnahmen </t>
  </si>
  <si>
    <t>anteilige Nutzung (%)</t>
  </si>
  <si>
    <t>von</t>
  </si>
  <si>
    <t>Hinweise zum Umgang mit der Verwendungsnachweisdatei und Ausfüllen der Vorlagen</t>
  </si>
  <si>
    <t>Zu erfassen sind dabei alle Einnahmen und Ausgaben des Projektes; die Gesamtfinanzierung ist darzustellen.</t>
  </si>
  <si>
    <r>
      <t xml:space="preserve">Es ist zu beachten, dass immer nur die </t>
    </r>
    <r>
      <rPr>
        <b/>
        <sz val="10"/>
        <rFont val="Arial"/>
        <family val="2"/>
      </rPr>
      <t>gelben Felder zur Eingabe frei gegeben</t>
    </r>
    <r>
      <rPr>
        <sz val="10"/>
        <rFont val="Arial"/>
        <family val="2"/>
      </rPr>
      <t xml:space="preserve"> sind.</t>
    </r>
  </si>
  <si>
    <t>Alle übrigen Daten und Berechnungen sind automatisiert und ergeben sich aus den Eintragungen.</t>
  </si>
  <si>
    <t>1. Schritt</t>
  </si>
  <si>
    <t>2. Schritt</t>
  </si>
  <si>
    <t>Tabellenblatt Einnahmen:</t>
  </si>
  <si>
    <t>Tabellenblätter Ausgaben:</t>
  </si>
  <si>
    <t>Im Ergebnis:</t>
  </si>
  <si>
    <t>Die "Zusammenfassung" verlangt Datum und rechtsverbindliche Unterschrift; nur ein mit Unterschrift bestätigter</t>
  </si>
  <si>
    <t>Verwendungsnachweis gilt als formgerecht und vollständig.</t>
  </si>
  <si>
    <t>Die SOLL-Angabe entspricht dem mit Zuwendungsbescheid festgelegten Finanzierungsplan.</t>
  </si>
  <si>
    <t xml:space="preserve">Enthält ein Beleg mehrere Ausgabearten, ist jeweils der Teilbetrag der entsprechenden Ausgabeart zuzuordnen </t>
  </si>
  <si>
    <t xml:space="preserve">und ggf. mehrfach unter der gleichen Beleg-Nr. zu erfassen. Auf dem Beleg sind die Teilbeträge kenntlich zu </t>
  </si>
  <si>
    <t>machen.</t>
  </si>
  <si>
    <t>Es ist jeder Beleg einzeln mit Beleg-Nr. und Zahlungsdatum zu erfassen. Zahlungsdatum ist dabei das Datum,</t>
  </si>
  <si>
    <t>rückzahlbar</t>
  </si>
  <si>
    <t>bedingt rückzahlbar</t>
  </si>
  <si>
    <t>nicht rückzahlbar</t>
  </si>
  <si>
    <t>Zuwendungsart:</t>
  </si>
  <si>
    <t>Projektförderung</t>
  </si>
  <si>
    <t>Einsatz als</t>
  </si>
  <si>
    <t>Räumlichkeiten                                                 (Bezeichnung der genutzten Räume)</t>
  </si>
  <si>
    <t>Erläuterung/ Bedarfsbegründung</t>
  </si>
  <si>
    <t>Inhalt und Zeitpunkt der Fortbildung</t>
  </si>
  <si>
    <t>Ausgabeart: Weiterleitung an Dritte bezieht sich auf Weiterleitungen im Sinne von VV Nr. 12 zu § 44 LHO</t>
  </si>
  <si>
    <t>Einnahmen lt. letztem Bescheid</t>
  </si>
  <si>
    <t>Name in Druckschrift</t>
  </si>
  <si>
    <t>tats. Anteil</t>
  </si>
  <si>
    <t>zus.Mittel</t>
  </si>
  <si>
    <t>Minderausgaben:</t>
  </si>
  <si>
    <t>Aus allen Eintragungen ergeben sich die Angaben in dem Tabellenblatt "Zus." (Zusammenfassung).</t>
  </si>
  <si>
    <t>;</t>
  </si>
  <si>
    <t>TABLE</t>
  </si>
  <si>
    <t>ANR</t>
  </si>
  <si>
    <t>SINGLE</t>
  </si>
  <si>
    <t>DB</t>
  </si>
  <si>
    <t>Z2S2</t>
  </si>
  <si>
    <t>SELECT</t>
  </si>
  <si>
    <t>FROM</t>
  </si>
  <si>
    <t>projekte</t>
  </si>
  <si>
    <t>WHERE</t>
  </si>
  <si>
    <t>pnr = [N:I::PNR]</t>
  </si>
  <si>
    <t>AND hist = [N:I::HIST]</t>
  </si>
  <si>
    <t>FIELDS</t>
  </si>
  <si>
    <t>*</t>
  </si>
  <si>
    <t>Aus_V_PROJEKT</t>
  </si>
  <si>
    <t>Z2S10</t>
  </si>
  <si>
    <t>v_projekt</t>
  </si>
  <si>
    <t>AUSGABEN_S17</t>
  </si>
  <si>
    <t>Z2S6</t>
  </si>
  <si>
    <t>ZUSCHUSS_FAHRTK,ZUSCHUSS_FERIEN,ANZ_ERZIEHUNGSBER+ANZ_KINDER_U14+ANZ_KINDER_UEBER14</t>
  </si>
  <si>
    <t>projekte_S17</t>
  </si>
  <si>
    <t>AUSGABEN_S17_2</t>
  </si>
  <si>
    <t>Z3S9</t>
  </si>
  <si>
    <t>BONUSPUNKTE_VORH,BONUSPUNKTE_SOLL</t>
  </si>
  <si>
    <t>BONUS_S17</t>
  </si>
  <si>
    <t>Z2S9</t>
  </si>
  <si>
    <t>count(punkt)</t>
  </si>
  <si>
    <t>v_bonus</t>
  </si>
  <si>
    <t>and bt&lt;&gt;' '</t>
  </si>
  <si>
    <t>group by pnr</t>
  </si>
  <si>
    <t>TITEL</t>
  </si>
  <si>
    <t>Z4S2</t>
  </si>
  <si>
    <t>titel,zuwendungszweck</t>
  </si>
  <si>
    <t>TRAEGER</t>
  </si>
  <si>
    <t>Z3S2</t>
  </si>
  <si>
    <t>VWNTERMIN</t>
  </si>
  <si>
    <t>Z29S2</t>
  </si>
  <si>
    <t>to_char(faellig,'dd.mm.yy')</t>
  </si>
  <si>
    <t>termine</t>
  </si>
  <si>
    <t>terminnr = (SELECT max(terminnr) FROM termine WHERE pnr = [N:I::PNR] AND hist = [N:I::HIST] AND UNTNR = 2)</t>
  </si>
  <si>
    <t>ZWBDATUM2</t>
  </si>
  <si>
    <t>Z12S2</t>
  </si>
  <si>
    <t>to_char(bescheidam,'dd.mm.yy')</t>
  </si>
  <si>
    <t>AND hist = 2</t>
  </si>
  <si>
    <t>KALKULATION</t>
  </si>
  <si>
    <t>Z7S2</t>
  </si>
  <si>
    <t>hauptamt,</t>
  </si>
  <si>
    <t>honorare,</t>
  </si>
  <si>
    <t>werkvertraege,</t>
  </si>
  <si>
    <t>verbrauch,</t>
  </si>
  <si>
    <t>lehrmat,</t>
  </si>
  <si>
    <t>lernmat,</t>
  </si>
  <si>
    <t>reise,</t>
  </si>
  <si>
    <t>verwgem,</t>
  </si>
  <si>
    <t>vornach,</t>
  </si>
  <si>
    <t>mieten,</t>
  </si>
  <si>
    <t>invabschreib,</t>
  </si>
  <si>
    <t>reisepaed,</t>
  </si>
  <si>
    <t>reiseneben,</t>
  </si>
  <si>
    <t>extschul,</t>
  </si>
  <si>
    <t>leasing,</t>
  </si>
  <si>
    <t>pruefteil,</t>
  </si>
  <si>
    <t>fortpaed,</t>
  </si>
  <si>
    <t>arbeitsent,</t>
  </si>
  <si>
    <t>diverse,</t>
  </si>
  <si>
    <t>nebenamt,</t>
  </si>
  <si>
    <t>sach,</t>
  </si>
  <si>
    <t>indirekt,</t>
  </si>
  <si>
    <t>sonstind,</t>
  </si>
  <si>
    <t>ausbildpers</t>
  </si>
  <si>
    <t>kosten k1</t>
  </si>
  <si>
    <t>and hist = [N:I::HIST]</t>
  </si>
  <si>
    <t>and k1.lfdnr = (select max(lfdnr) from kosten k2 where k1.pnr = k2.pnr and k1.hist = k2.hist)</t>
  </si>
  <si>
    <t>MITTELBINDUNG</t>
  </si>
  <si>
    <t>Z10S2</t>
  </si>
  <si>
    <t>aqmv,</t>
  </si>
  <si>
    <t>esf,</t>
  </si>
  <si>
    <t>ba,</t>
  </si>
  <si>
    <t>teilnehmer,</t>
  </si>
  <si>
    <t>leist_unter,</t>
  </si>
  <si>
    <t>soeff</t>
  </si>
  <si>
    <t>v_euro_finanzierung_sum</t>
  </si>
  <si>
    <t>ZWBDATUMAKT</t>
  </si>
  <si>
    <t>Z13S2</t>
  </si>
  <si>
    <t>ESFLANDESMITTEL</t>
  </si>
  <si>
    <t>Z16S2</t>
  </si>
  <si>
    <t>select</t>
  </si>
  <si>
    <t>db_allgemein.GetZahlungOhneAbsetzSum( [N:I::PNR] ,[N:I::HIST],'LAND') ,</t>
  </si>
  <si>
    <t xml:space="preserve">db_allgemein.GetZahlungOhneAbsetzSum( [N:I::PNR] ,[N:I::HIST],'ESF' ) </t>
  </si>
  <si>
    <t>from</t>
  </si>
  <si>
    <t>dual</t>
  </si>
  <si>
    <t>Mittelbindung</t>
  </si>
  <si>
    <t>LandSumRückf</t>
  </si>
  <si>
    <t>Z31S2</t>
  </si>
  <si>
    <t>nvl (sum (betrag), 0)</t>
  </si>
  <si>
    <t>(select min(jahr), max(rbetrag) betrag, min(buchstnr) buchstnr, urkassenz from v_sollstellungen_Liste where urkassenz in (select distinct urkassenz from v_sollstellungen_liste where pnr = [N:I::PNR] and hist = [N:I::HIST]) AND 7 NOT IN (SELECT buchtypnr FROM buchungen WHERE kassenz = urkassenz) group by urkassenz) sb,</t>
  </si>
  <si>
    <t>buchungsstelle bs,</t>
  </si>
  <si>
    <t>lhh l</t>
  </si>
  <si>
    <t>bs.buchstnr = sb.buchstnr</t>
  </si>
  <si>
    <t>and l.lhhnr = bs.lhhnr</t>
  </si>
  <si>
    <t>and substr (l.art, 2, 1) = 'L'</t>
  </si>
  <si>
    <t>LandSumSollZuAbgängeStorno</t>
  </si>
  <si>
    <t>Z32S2</t>
  </si>
  <si>
    <t>ESFSumRückf</t>
  </si>
  <si>
    <t>Z33S2</t>
  </si>
  <si>
    <t>and substr (l.art, 2, 1) = 'S'</t>
  </si>
  <si>
    <t>ESFSumSollZuAbgängeStorno</t>
  </si>
  <si>
    <t>Z34S2</t>
  </si>
  <si>
    <t>db_allgemein.GetSollstZuAbgOhneAusgAbsetSum( [N:I::PNR] ,[N:I::HIST],'ESF' )</t>
  </si>
  <si>
    <t xml:space="preserve">from </t>
  </si>
  <si>
    <t>Zinsforderungen_ESF</t>
  </si>
  <si>
    <t>Z36S2</t>
  </si>
  <si>
    <t>sum(betrag)</t>
  </si>
  <si>
    <t>v_hg_buch_anr</t>
  </si>
  <si>
    <t>and art_titel='ZS'</t>
  </si>
  <si>
    <t>and buchtypnr=6</t>
  </si>
  <si>
    <t>and status='F'</t>
  </si>
  <si>
    <t>Zinsforderungen_LAND</t>
  </si>
  <si>
    <t>Z37S2</t>
  </si>
  <si>
    <t>and art_titel='ZL'</t>
  </si>
  <si>
    <t>AUSGABENREDU_ESF</t>
  </si>
  <si>
    <t>Z38S2</t>
  </si>
  <si>
    <t>and art_titel='AS'</t>
  </si>
  <si>
    <t>and buchtypnr=11</t>
  </si>
  <si>
    <t>and status='G'</t>
  </si>
  <si>
    <t>AUSGABENREDU_LAND</t>
  </si>
  <si>
    <t>Z39S2</t>
  </si>
  <si>
    <t>and art_titel='AL'</t>
  </si>
  <si>
    <t>Z40S2</t>
  </si>
  <si>
    <t>and art_titel='ES'</t>
  </si>
  <si>
    <t>and buchtypnr=9</t>
  </si>
  <si>
    <t>IstAusgabenabsetzung_ESF</t>
  </si>
  <si>
    <t>Z42S2</t>
  </si>
  <si>
    <t>IstAusgabenabsetzung_Land</t>
  </si>
  <si>
    <t>Z43S2</t>
  </si>
  <si>
    <t>Z47S2</t>
  </si>
  <si>
    <t>anz_ganztags+anz_teilzeit+anz_halbtags,anz_ganztags,anz_teilzeit,anz_halbtags,zuw_ganztags_bewilligt,zuw_teilzeit_bewilligt,zuw_halbtags_bewilligt</t>
  </si>
  <si>
    <t>projekte_S19</t>
  </si>
  <si>
    <t>Z50S2</t>
  </si>
  <si>
    <t>sum(ANZ_KINDER),sum(ANZ_ESSEN_MON),sum(FAKTOR),sum(ANZ_ESSEN_GES),sum(ZUSCHUSS_ESSEN),sum(ZUSCHUSS_ZEIT)</t>
  </si>
  <si>
    <t>projekte_S20</t>
  </si>
  <si>
    <t>group by pnr,hist</t>
  </si>
  <si>
    <t>AUSGABEN_Sxx</t>
  </si>
  <si>
    <t>MULTI</t>
  </si>
  <si>
    <t>Z60S2</t>
  </si>
  <si>
    <t>V_AUSGABE_ARTEN</t>
  </si>
  <si>
    <t>--group by pnr,hist</t>
  </si>
  <si>
    <t>FIN_Sxx</t>
  </si>
  <si>
    <t>Z90S2</t>
  </si>
  <si>
    <t>V_FIN_QUELLEN</t>
  </si>
  <si>
    <t>V_S08</t>
  </si>
  <si>
    <t>Z112S2</t>
  </si>
  <si>
    <t>ENDE</t>
  </si>
  <si>
    <t>ANR_alt</t>
  </si>
  <si>
    <t>Urlaubvon</t>
  </si>
  <si>
    <t>Urlaubbis</t>
  </si>
  <si>
    <t>Fahrt_ZWB</t>
  </si>
  <si>
    <t>Ferien_ZWB</t>
  </si>
  <si>
    <t>Anz_Urlauber</t>
  </si>
  <si>
    <t>Boni</t>
  </si>
  <si>
    <t>erstbescheidam</t>
  </si>
  <si>
    <t>bewilligungvon</t>
  </si>
  <si>
    <t>bewilligungbis</t>
  </si>
  <si>
    <t>bescheidam</t>
  </si>
  <si>
    <t>FinArt</t>
  </si>
  <si>
    <t>Vermerk2</t>
  </si>
  <si>
    <t>RL</t>
  </si>
  <si>
    <t>Träger</t>
  </si>
  <si>
    <t>Kurzbez</t>
  </si>
  <si>
    <t>Boni_Vorh</t>
  </si>
  <si>
    <t>Boni_Soll</t>
  </si>
  <si>
    <t>Kalkulation</t>
  </si>
  <si>
    <t>hauptamt</t>
  </si>
  <si>
    <t>honorare</t>
  </si>
  <si>
    <t>werkvertraege</t>
  </si>
  <si>
    <t>verbrauch</t>
  </si>
  <si>
    <t>lehrmat</t>
  </si>
  <si>
    <t>lernmat</t>
  </si>
  <si>
    <t>reise</t>
  </si>
  <si>
    <t>verwgem</t>
  </si>
  <si>
    <t>vornach</t>
  </si>
  <si>
    <t>mieten</t>
  </si>
  <si>
    <t>invabschreib</t>
  </si>
  <si>
    <t>reisepaed</t>
  </si>
  <si>
    <t>reiseneben</t>
  </si>
  <si>
    <t>extschul</t>
  </si>
  <si>
    <t>leasing</t>
  </si>
  <si>
    <t>pruefteil</t>
  </si>
  <si>
    <t>fortpaed</t>
  </si>
  <si>
    <t>Arbeitsent</t>
  </si>
  <si>
    <t>diverse</t>
  </si>
  <si>
    <t>nebenamt</t>
  </si>
  <si>
    <t>sach</t>
  </si>
  <si>
    <t>indirekt</t>
  </si>
  <si>
    <t>sonstind</t>
  </si>
  <si>
    <t>ZUW_AQMV</t>
  </si>
  <si>
    <t>ZUW_ESF</t>
  </si>
  <si>
    <t>BA</t>
  </si>
  <si>
    <t>TEILNEHMER</t>
  </si>
  <si>
    <t>LEIST_UNTER</t>
  </si>
  <si>
    <t>SOEFF</t>
  </si>
  <si>
    <t>Abrechnung</t>
  </si>
  <si>
    <t>LAND</t>
  </si>
  <si>
    <t>ESF</t>
  </si>
  <si>
    <t>(bisher ausgezahlte Mittel)</t>
  </si>
  <si>
    <t>VWNEingang</t>
  </si>
  <si>
    <t>VWNPruef</t>
  </si>
  <si>
    <t>Antragsnummer</t>
  </si>
  <si>
    <t>RestGekuerzt</t>
  </si>
  <si>
    <t>RestUngekuerzt</t>
  </si>
  <si>
    <t>VWNTermin</t>
  </si>
  <si>
    <t>HG: scheint nicht verwendet zu werden</t>
  </si>
  <si>
    <t>Ausgabenredu_ESF</t>
  </si>
  <si>
    <t>Ausgabenredu_Land</t>
  </si>
  <si>
    <t>AusgabenSAB_ESF</t>
  </si>
  <si>
    <t>AusgabenSAB_Land</t>
  </si>
  <si>
    <t>für Korrektur der Auszahlungen wenn Ausgabenabsetzungen vom ZE eingezahlt wurden</t>
  </si>
  <si>
    <t>Görtz, 270809</t>
  </si>
  <si>
    <t>Für S19:</t>
  </si>
  <si>
    <t>Anz_Kinder_gesamt</t>
  </si>
  <si>
    <t>Anz_vollzeit</t>
  </si>
  <si>
    <t>Anz_teilzeit</t>
  </si>
  <si>
    <t>Anz_halbtags</t>
  </si>
  <si>
    <t>Zuw_Ganztags</t>
  </si>
  <si>
    <t>Zuw_Teilzeit</t>
  </si>
  <si>
    <t>Zuw_Halbtags</t>
  </si>
  <si>
    <t>Anz_Kinder:</t>
  </si>
  <si>
    <t>Für S20:</t>
  </si>
  <si>
    <t>ANZ_KINDER</t>
  </si>
  <si>
    <t>ANZ_ESSEN_MON</t>
  </si>
  <si>
    <t>FAKTOR</t>
  </si>
  <si>
    <t>ANZ_ESSEN_GES</t>
  </si>
  <si>
    <t>ZUSCHUSS_ESSEN</t>
  </si>
  <si>
    <t>ZUSCHUSS_ZEIT</t>
  </si>
  <si>
    <t>Aufzählung Kostenpositionen</t>
  </si>
  <si>
    <t>PNR</t>
  </si>
  <si>
    <t>HIST</t>
  </si>
  <si>
    <t>Bezeichnung</t>
  </si>
  <si>
    <t>ORDERBY</t>
  </si>
  <si>
    <t>AUSBILDPERS</t>
  </si>
  <si>
    <t>HAUPTAMT</t>
  </si>
  <si>
    <t>NEBENAMT</t>
  </si>
  <si>
    <t>WERKVERTRAEGE</t>
  </si>
  <si>
    <t>HONORARE</t>
  </si>
  <si>
    <t>ARBEITSENT</t>
  </si>
  <si>
    <t>SACH</t>
  </si>
  <si>
    <t>VERBRAUCH</t>
  </si>
  <si>
    <t>LEHRMAT</t>
  </si>
  <si>
    <t>LERNMAT</t>
  </si>
  <si>
    <t>REISE</t>
  </si>
  <si>
    <t>INDIREKT</t>
  </si>
  <si>
    <t>VERWGEM</t>
  </si>
  <si>
    <t>VORNACH</t>
  </si>
  <si>
    <t>MIETEN</t>
  </si>
  <si>
    <t>INVABSCHREIB</t>
  </si>
  <si>
    <t>SONSTIND</t>
  </si>
  <si>
    <t>REISEPAED</t>
  </si>
  <si>
    <t>REISENEBEN</t>
  </si>
  <si>
    <t>EXTSCHUL</t>
  </si>
  <si>
    <t>LEASING</t>
  </si>
  <si>
    <t>PRUEFTEIL</t>
  </si>
  <si>
    <t>FORTPAED</t>
  </si>
  <si>
    <t>DIVERSE</t>
  </si>
  <si>
    <t>PERSONAL</t>
  </si>
  <si>
    <t>BETRIEBSKOSTEN</t>
  </si>
  <si>
    <t>VERWPERS</t>
  </si>
  <si>
    <t>SONSTSACH</t>
  </si>
  <si>
    <t>Aufzählung Fin.-positionen</t>
  </si>
  <si>
    <t>PROZ</t>
  </si>
  <si>
    <t>QUELLE</t>
  </si>
  <si>
    <t>AQMV</t>
  </si>
  <si>
    <t>BUND</t>
  </si>
  <si>
    <t>KOMMUNALE</t>
  </si>
  <si>
    <t>DRITTE</t>
  </si>
  <si>
    <t>DRITTE_LKZ</t>
  </si>
  <si>
    <t>DRITTE_INV</t>
  </si>
  <si>
    <t>EIGEN</t>
  </si>
  <si>
    <t>EIGEN_LKZ</t>
  </si>
  <si>
    <t>EIGEN_INV</t>
  </si>
  <si>
    <t>EINNAHMEN</t>
  </si>
  <si>
    <t>HFS</t>
  </si>
  <si>
    <t>AG_BRUTTO</t>
  </si>
  <si>
    <t>TREUHAND</t>
  </si>
  <si>
    <t>ARB_STATT_SOZ</t>
  </si>
  <si>
    <t>JA_ANTEIL</t>
  </si>
  <si>
    <t>FNR</t>
  </si>
  <si>
    <t>BEZEICHNUNG</t>
  </si>
  <si>
    <t>BTG</t>
  </si>
  <si>
    <t>AUSGABEART</t>
  </si>
  <si>
    <t>ZYKLUS</t>
  </si>
  <si>
    <t>EIGENANTEIL</t>
  </si>
  <si>
    <t>BEHANDLUNG</t>
  </si>
  <si>
    <t>KOSTEN</t>
  </si>
  <si>
    <t>Pers.-ausg</t>
  </si>
  <si>
    <t>REG_TYP</t>
  </si>
  <si>
    <t>zusätzliche Mittel:</t>
  </si>
  <si>
    <t>GA(VN) - zus.Mittel</t>
  </si>
  <si>
    <t>GA(VNP)-zus.Mittel:</t>
  </si>
  <si>
    <t>GA</t>
  </si>
  <si>
    <t>anerkannte Gesamt-ausgaben</t>
  </si>
  <si>
    <t>abgerechneter Betrag</t>
  </si>
  <si>
    <t>Differenz (anerkannt - abgerechnet)</t>
  </si>
  <si>
    <t>P1</t>
  </si>
  <si>
    <t>P2</t>
  </si>
  <si>
    <t>P3</t>
  </si>
  <si>
    <t>P</t>
  </si>
  <si>
    <t>Bemerkungen der Bewilligungsbehörde</t>
  </si>
  <si>
    <t>x</t>
  </si>
  <si>
    <t>Form</t>
  </si>
  <si>
    <t>Zahlungsgrund</t>
  </si>
  <si>
    <t>Differenz (anerkannt -abgerechnet)</t>
  </si>
  <si>
    <t>Bemerkung der Bewilligungsbehörde</t>
  </si>
  <si>
    <t>Summe:</t>
  </si>
  <si>
    <t>Leasinggeber                                     Gegenstand</t>
  </si>
  <si>
    <t>Anzahl Maßeinheit</t>
  </si>
  <si>
    <t>Anz. Mitfahrer</t>
  </si>
  <si>
    <t>Anz. Fahr-ten</t>
  </si>
  <si>
    <t>km-Satz</t>
  </si>
  <si>
    <t>Übernach-tungs-ausgaben</t>
  </si>
  <si>
    <t>Inhalt</t>
  </si>
  <si>
    <t>Register</t>
  </si>
  <si>
    <t>BNR</t>
  </si>
  <si>
    <t>abgerechnet</t>
  </si>
  <si>
    <t>anerkannt</t>
  </si>
  <si>
    <t>Diff</t>
  </si>
  <si>
    <t>Bemerkung</t>
  </si>
  <si>
    <t>VN_Datei</t>
  </si>
  <si>
    <t>#ANERKANNT</t>
  </si>
  <si>
    <t>#DATUM</t>
  </si>
  <si>
    <t>#ABGERECHNET</t>
  </si>
  <si>
    <t>#BNR</t>
  </si>
  <si>
    <t>#BEMERKUNG</t>
  </si>
  <si>
    <t>Quellname</t>
  </si>
  <si>
    <t>Quellbetrag</t>
  </si>
  <si>
    <t>Übernachtungsausgaben</t>
  </si>
  <si>
    <t>Stellen-Anteil</t>
  </si>
  <si>
    <t>sonst. Ausgaben (Fahrscheine, Parken…)</t>
  </si>
  <si>
    <t>anerkannte  Ausgaben</t>
  </si>
  <si>
    <t>anerkannter Quellbetrag</t>
  </si>
  <si>
    <t>abgerechnete Einnahmen</t>
  </si>
  <si>
    <t>Mehreinnahmen:</t>
  </si>
  <si>
    <t>neue Einnahm.</t>
  </si>
  <si>
    <t>Darstellung:</t>
  </si>
  <si>
    <t>Stellenanteil</t>
  </si>
  <si>
    <t>Datenbank</t>
  </si>
  <si>
    <t>DATENBANK</t>
  </si>
  <si>
    <t>Z21S2</t>
  </si>
  <si>
    <t>USER</t>
  </si>
  <si>
    <t>DUAL</t>
  </si>
  <si>
    <t>Fehlbedarfsfinanzierung</t>
  </si>
  <si>
    <t>Festbetragsfinanzierung</t>
  </si>
  <si>
    <t>RL:</t>
  </si>
  <si>
    <t>Zuwendung lt. Bescheid:</t>
  </si>
  <si>
    <t>Summe abgerechnet</t>
  </si>
  <si>
    <t>Summe anerkannt</t>
  </si>
  <si>
    <t>AZ:</t>
  </si>
  <si>
    <t>VERWENDUNGSNACHWEIS (vollständig)</t>
  </si>
  <si>
    <t>Abw. in %</t>
  </si>
  <si>
    <t>DIFF:</t>
  </si>
  <si>
    <t>S101</t>
  </si>
  <si>
    <t>Tage</t>
  </si>
  <si>
    <t>Teil-nehmer</t>
  </si>
  <si>
    <t>Einsatzzeitraum</t>
  </si>
  <si>
    <t>Variante 1</t>
  </si>
  <si>
    <t>Variante 2</t>
  </si>
  <si>
    <t>einmalige
Aufwands-entschädigung</t>
  </si>
  <si>
    <t>km-Satz
Mitf.</t>
  </si>
  <si>
    <t>Maßnahmetitel:</t>
  </si>
  <si>
    <t>ausbildpers,</t>
  </si>
  <si>
    <t>PERSONAL,</t>
  </si>
  <si>
    <t>BETRIEBSKOSTEN,</t>
  </si>
  <si>
    <t>VERWPERS,</t>
  </si>
  <si>
    <t>V_TN_S115</t>
  </si>
  <si>
    <t>FB</t>
  </si>
  <si>
    <t>to_char(erstbescheidam,'dd.mm.yy'),to_char(bewilligungvon,'dd.mm.yy'),to_char(bewilligungbis,'dd.mm.yy'),to_char(bescheidam,'dd.mm.yy'),finanzierungsart,vermerk2,FP_KURZBEZ</t>
  </si>
  <si>
    <t>Werkstatt</t>
  </si>
  <si>
    <t>V_S118</t>
  </si>
  <si>
    <t>Foerderung_FLH</t>
  </si>
  <si>
    <t>S118</t>
  </si>
  <si>
    <t>Lfd. Nr</t>
  </si>
  <si>
    <t>Gesamt:</t>
  </si>
  <si>
    <t>1</t>
  </si>
  <si>
    <t>V_TN_S117</t>
  </si>
  <si>
    <t>S117</t>
  </si>
  <si>
    <t>Haftpflicht</t>
  </si>
  <si>
    <t>S115</t>
  </si>
  <si>
    <t>&lt;LFDNR&gt;</t>
  </si>
  <si>
    <t>&lt;LAGUS&gt;</t>
  </si>
  <si>
    <t>&lt;SUMME&gt;</t>
  </si>
  <si>
    <t>Zuwendungen aus Landesmitteln</t>
  </si>
  <si>
    <t>Eigenmittel des Trägers</t>
  </si>
  <si>
    <t>Mittel der Gemeinde</t>
  </si>
  <si>
    <t>Mittel des Landkreis</t>
  </si>
  <si>
    <t>Mittel der kreisfreie Stadt</t>
  </si>
  <si>
    <t>sonstige Landesmittel</t>
  </si>
  <si>
    <t>Mittel der Bundesagentur für Arbeit</t>
  </si>
  <si>
    <t>Bundesmittel</t>
  </si>
  <si>
    <t>Mittel der EU</t>
  </si>
  <si>
    <t>sonstige Drittmittel</t>
  </si>
  <si>
    <t>Datum Zahlungs-eingang</t>
  </si>
  <si>
    <t>Ausgabengruppe</t>
  </si>
  <si>
    <t>PNR, HIST, BEZEICHNUNG, BTG, ORDERBY, AUSGABEART, PERSONALAUSGABEN, REGNAME, AUSGABENGRUPPE</t>
  </si>
  <si>
    <t>S111</t>
  </si>
  <si>
    <t>Anz. Tage</t>
  </si>
  <si>
    <t>beantragte Gesamtstd.</t>
  </si>
  <si>
    <t>Stunden je Tag</t>
  </si>
  <si>
    <t>Förderung</t>
  </si>
  <si>
    <t>Tage gesamt</t>
  </si>
  <si>
    <t>Stunden gesamt</t>
  </si>
  <si>
    <t>Zuwendung gesamt</t>
  </si>
  <si>
    <t>V_S111_2</t>
  </si>
  <si>
    <t>Gesamtstunden,</t>
  </si>
  <si>
    <t>Std_je_tag,</t>
  </si>
  <si>
    <t xml:space="preserve">select Tage, </t>
  </si>
  <si>
    <t>Foerderung</t>
  </si>
  <si>
    <t>Z16S6</t>
  </si>
  <si>
    <t>select Ges_Tage,</t>
  </si>
  <si>
    <t>Ges_Gesamtstunden,</t>
  </si>
  <si>
    <t>Ges_Foerderung,</t>
  </si>
  <si>
    <t>from V_S111_2</t>
  </si>
  <si>
    <t>GROUP BY Ges_Tage,</t>
  </si>
  <si>
    <t>Weiterbildungsart</t>
  </si>
  <si>
    <t>Leasingrate gesamt</t>
  </si>
  <si>
    <t>Leasingrate anteilig im Projekt</t>
  </si>
  <si>
    <t>Abrech-nungs-zyklus</t>
  </si>
  <si>
    <t>FROM ((projekte p left join ADRFUNC_ADRESSEN adf on p.extnr = adf.extnr)</t>
  </si>
  <si>
    <t>inner join adressen  a on adf.adrnr = a.adrnr)</t>
  </si>
  <si>
    <t>inner join (Select substr(p.anr,1,instr(p.anr,'-F',22)-1) URANR, p.* FROM projekte p) alt_p on p.anr = alt_p.uranr</t>
  </si>
  <si>
    <t>SELECT a.Name, a.strasse_post strasse, a.plz_post plz, a.ort_post ort</t>
  </si>
  <si>
    <t>alt_p.pnr = [N:I::PNR]</t>
  </si>
  <si>
    <t>AND alt_p.hist = [N:I::HIST]</t>
  </si>
  <si>
    <t>Adressat/WAD-adressat</t>
  </si>
  <si>
    <t>Z5S6</t>
  </si>
  <si>
    <t>Reiseausgaben</t>
  </si>
  <si>
    <t>Die Verwendung der Zuwendung sowie das erzielte Ergebnis und seine Auswirkungen sind darzustellen und im</t>
  </si>
  <si>
    <t>Einzelnen zu erläutern. Die gesamte geförderte Tätigkeit oder Maßnahmen sind darzulegen.</t>
  </si>
  <si>
    <t>Des Weiteren sind insbesondere Abweichungen vom bewilligten Finanzierungsplan darzustellen</t>
  </si>
  <si>
    <t>und zu begründen. (bitte ein gesondertes Blatt verwenden)</t>
  </si>
  <si>
    <t>Die Richtigkeit der Eintragungen und des Abschlusses wird hiermit bescheinigt</t>
  </si>
  <si>
    <t>Es wird bestätigt, dass die Ausgaben notwendig waren, dass wirtschaftlich und sparsam</t>
  </si>
  <si>
    <t>verfahren worden ist und die Angaben mit den Büchern bzw. Belegen übereinstimmen.</t>
  </si>
  <si>
    <t>Rechtsform</t>
  </si>
  <si>
    <t>Miete und Raumkosten</t>
  </si>
  <si>
    <t>Ausstattung und Ersatzbeschaffung</t>
  </si>
  <si>
    <t>Reisekosten</t>
  </si>
  <si>
    <t>Bürokosten</t>
  </si>
  <si>
    <t>Fortbildung und Supervision</t>
  </si>
  <si>
    <t>Dolmetscherkosten</t>
  </si>
  <si>
    <t>Sonstige Sachkosten</t>
  </si>
  <si>
    <t>anr, antragsnummer_alt,to_char(MASSNAHMEVON,'dd.mm.yy'),to_char(MASSANAHMEBIS,'dd.mm.yy')</t>
  </si>
  <si>
    <t>ze_name, ZE_STRASSE, ZE_PLZ, ZE_ORT,A_EMAIL,NAME_SB, VORNAME_SB, TEL_SB, STANDORT_KURZBEZ, WWW, Ansprechpartner, Tel1, Fax1, BANK_INSTITUT, IBAN, BIC</t>
  </si>
  <si>
    <t>V_S138_Auswertung</t>
  </si>
  <si>
    <t>from V_S138_Auswertung</t>
  </si>
  <si>
    <t>Sum_VZA_BK,</t>
  </si>
  <si>
    <t>S138</t>
  </si>
  <si>
    <t>Z13S7</t>
  </si>
  <si>
    <t>SELECT Beratungsstelle, Aussenstelle,</t>
  </si>
  <si>
    <t>Sachkosten_mit_Nachweis</t>
  </si>
  <si>
    <t>, IBAN_D</t>
  </si>
  <si>
    <t>Beratungsstelle</t>
  </si>
  <si>
    <t>Aussenstelle</t>
  </si>
  <si>
    <t>sonstige_Sachausgaben</t>
  </si>
  <si>
    <t>Miete</t>
  </si>
  <si>
    <t>Afa</t>
  </si>
  <si>
    <t>Fahrkosten</t>
  </si>
  <si>
    <t>IBAN_D</t>
  </si>
  <si>
    <t>kontoinhaber</t>
  </si>
  <si>
    <t>Anteilfinanzierung</t>
  </si>
  <si>
    <t>Name oder Pseudonym</t>
  </si>
  <si>
    <t>Name od. Pseudonym /                                                                                                                    PLZ / Arbeitsort</t>
  </si>
  <si>
    <t>P.-Satz E5</t>
  </si>
  <si>
    <t>P.-Satz E10</t>
  </si>
  <si>
    <t>P.-Satz E13</t>
  </si>
  <si>
    <t>max_Stellenanteil_VK</t>
  </si>
  <si>
    <t>Feststellungsbescheid_vom</t>
  </si>
  <si>
    <t>, kontoinhaber, Rechtsform, PS_E5, PS_E10,PS_E13, max_Stellenanteil_VK, Feststellungsbescheid_vom</t>
  </si>
  <si>
    <t>Name/Pseudonym des Fortzubildenden</t>
  </si>
  <si>
    <t>S104</t>
  </si>
  <si>
    <t>Entfernung-kilometer</t>
  </si>
  <si>
    <t>Kilometer-satz</t>
  </si>
  <si>
    <t>Zuschuss km</t>
  </si>
  <si>
    <t>Anz. Teilnehmer</t>
  </si>
  <si>
    <t>Fördersatz 
in EUR</t>
  </si>
  <si>
    <t>Fördersatz
in EUR</t>
  </si>
  <si>
    <t>V_S115_P</t>
  </si>
  <si>
    <t>Fachleistungsstunden-Satz</t>
  </si>
  <si>
    <t>sonderpädag. Bedarf-Satz</t>
  </si>
  <si>
    <t>Anz. Fachleistungsstunden</t>
  </si>
  <si>
    <t>V_S117_P</t>
  </si>
  <si>
    <t>max. Förderung FLS</t>
  </si>
  <si>
    <t>max. Förderung SB</t>
  </si>
  <si>
    <t>max_Foerderung, max_FoerderungSB</t>
  </si>
  <si>
    <t>FLS-Satz</t>
  </si>
  <si>
    <t>Sonderbedarf_Satz, Anzahl_FLS, FLS_Satz,</t>
  </si>
  <si>
    <t>FLS_SATZ, MAX_FOERDERUNG, MAX_FOERDERUNGKB, MAX_AUSGABEN</t>
  </si>
  <si>
    <t>Maximale Förderung FLS</t>
  </si>
  <si>
    <t>Maximale Förderung KB</t>
  </si>
  <si>
    <t>Maximale Ausgaben</t>
  </si>
  <si>
    <t>Summe der Erstattungszahlungen U1/U2</t>
  </si>
  <si>
    <t xml:space="preserve">   Ja     Nein</t>
  </si>
  <si>
    <t>FF@20190822: entfällt, da LandSumSollZuAbgängeStorno angepasst wurde</t>
  </si>
  <si>
    <t>FF@20190822: Aufruf der Funktion 'GetSollstZuAbgOhneAusgAbsetSum' ausgetauscht, da in der Funktion auf das aktuelle HHJ abgestellt wird, was für EVNP nicht passt (SQL der Fkt. OHNE HHJ)</t>
  </si>
  <si>
    <t>SELECT nvl(sum(b.betrag),0)</t>
  </si>
  <si>
    <t>FROM buchungen b, sollstellungen s, buchungsstelle bs, lhh l</t>
  </si>
  <si>
    <t>WHERE s.sstnr = b.sstnr</t>
  </si>
  <si>
    <t>AND s.bewirtstnr = b.bewirtstnr</t>
  </si>
  <si>
    <t>AND b.status not in ('U','S')</t>
  </si>
  <si>
    <t>AND bs.buchstnr = b.buchstnr</t>
  </si>
  <si>
    <t>and bs.bewirtstnr = b.bewirtstnr</t>
  </si>
  <si>
    <t>and bs.lhhnr = l.lhhnr</t>
  </si>
  <si>
    <t>and substr(l.art,2,1) = decode('LAND', null, substr(l.art,2,1), decode('LAND','ESF','S','LAND','L',null))</t>
  </si>
  <si>
    <t>and b.Status = 'F'</t>
  </si>
  <si>
    <t>and substr(l.art,1,1) not in ( 'Z', 'X' )</t>
  </si>
  <si>
    <t>AND b.buchtypnr in (9,8 )</t>
  </si>
  <si>
    <t>and not exists (select 1 from buchungen b1 where b1.buchtypnr = 7 and b1.sstnr = b.sstnr  )</t>
  </si>
  <si>
    <t>and pnr = [N:I::PNR]</t>
  </si>
  <si>
    <t>group by s.pnr,s.hist</t>
  </si>
  <si>
    <t>ZW_WERKST,</t>
  </si>
  <si>
    <t>ZW_VERSICH,</t>
  </si>
  <si>
    <t>ZW_GES</t>
  </si>
  <si>
    <t>V_S118_PP</t>
  </si>
  <si>
    <t>Zur Minimierung von Zinsansprüchen wird der o.g. Betrag freiwillig an das LAGuS erstattet und um Übersendung eines Zahlscheines mit Kassenzeichen gebeten. Ggf. Bemerkung:</t>
  </si>
  <si>
    <t>VN_Muster</t>
  </si>
  <si>
    <t>Für jeden in der Abrechnung geltend gemachten Mitarbeitenden ist der Personalausgabenbogen zur Abrechnung der tatsächlich angefallenden Personalausgaben als Anlage beizufügen.</t>
  </si>
  <si>
    <t>Der Zuwendungsempfänger erklärt, dass</t>
  </si>
  <si>
    <t>die Vorgaben des Landesreisekostengesetzes M-V eingehalten wurden.</t>
  </si>
  <si>
    <t>Version</t>
  </si>
  <si>
    <t>Änderung</t>
  </si>
  <si>
    <t>Anpassung Zus.</t>
  </si>
  <si>
    <t>Beschreibung</t>
  </si>
  <si>
    <t>Register "Bau" behandeln (für S150 erforderlich)</t>
  </si>
  <si>
    <t>wenn Regster "Bau" kommt -&gt; Hinweismeldung</t>
  </si>
  <si>
    <r>
      <t>Zelle D26 "Höhe Landesmittel" nahm Bezug auf eine falsche Zelle (evtl. wurde für Festbetrag und Fehlbedarf der falsche Wert gezogen?):  von "=WENN(F_ART=Zus.</t>
    </r>
    <r>
      <rPr>
        <sz val="10"/>
        <color indexed="10"/>
        <rFont val="Arial"/>
        <family val="2"/>
      </rPr>
      <t>!I45</t>
    </r>
    <r>
      <rPr>
        <sz val="10"/>
        <rFont val="Arial"/>
      </rPr>
      <t>;Fehlbedarf;WENN(F_ART=Zus.</t>
    </r>
    <r>
      <rPr>
        <sz val="10"/>
        <color indexed="10"/>
        <rFont val="Arial"/>
        <family val="2"/>
      </rPr>
      <t>!I46</t>
    </r>
    <r>
      <rPr>
        <sz val="10"/>
        <rFont val="Arial"/>
      </rPr>
      <t>;Festbetrag;Anteilsbetrag))" auf "=WENN(F_ART=Zus.</t>
    </r>
    <r>
      <rPr>
        <sz val="10"/>
        <color indexed="10"/>
        <rFont val="Arial"/>
        <family val="2"/>
      </rPr>
      <t>!I25</t>
    </r>
    <r>
      <rPr>
        <sz val="10"/>
        <rFont val="Arial"/>
      </rPr>
      <t>;Fehlbedarf;WENN(F_ART=Zus</t>
    </r>
    <r>
      <rPr>
        <sz val="10"/>
        <color indexed="10"/>
        <rFont val="Arial"/>
        <family val="2"/>
      </rPr>
      <t>.!I26</t>
    </r>
    <r>
      <rPr>
        <sz val="10"/>
        <rFont val="Arial"/>
      </rPr>
      <t>;Festbetrag;Anteilsbetrag))" -&gt; nach Prüfung war dieser Zustand bereits 2016 so auf der Zus. eingebaut</t>
    </r>
  </si>
  <si>
    <t>Anpassung Sachausgabenpauschale-Register</t>
  </si>
  <si>
    <r>
      <t xml:space="preserve">Sachausgabenpauschale-Register zieht sich die VZÄ des Registers "Personal", wenn Register "Personal" vorhanden (auch mehrfach) und berechnet die Pauschale anhand dieser VZÄ -&gt; auf dem Register "Sachausgabenpauschale" sind die Zellen A60:E85 mit Formeln hinterlegt, aber in </t>
    </r>
    <r>
      <rPr>
        <b/>
        <sz val="10"/>
        <rFont val="Arial"/>
        <family val="2"/>
      </rPr>
      <t>weißer</t>
    </r>
    <r>
      <rPr>
        <sz val="10"/>
        <rFont val="Arial"/>
        <family val="2"/>
      </rPr>
      <t xml:space="preserve"> Schrift</t>
    </r>
  </si>
  <si>
    <t>Einarbeitung S206</t>
  </si>
  <si>
    <t>separates Register; VBA: da Vollfinanzierung: Auskommentierung in Modul "Übernahme_aus_ISAP", damit das Register für S206 sichtbar wird (Warum erfolgte eine Einschränkung auf Festbetragsfinanzierung und zwei Förderpunkte der Anteilfinanzierung; es müsste doch grundsätzlich nach Registern mit FP-Bezeichnungen geschaut und diese eingeblendet werden) --&gt; nach Prüfung der Finanzierungsarten in den RL mit Zusatzregistern existieren keine Probleme mit diesem Vorgehen, da meistens Festbetragsfinanzierung (S121 nur ältere mit Anteilf.; S212 mit Anteilf. -&gt; ein Register wurde nicht eingeblendet (behoben))</t>
  </si>
  <si>
    <t>Einarbeitung SF901</t>
  </si>
  <si>
    <t>Anpasung Register "Sachausgabenpauschale", so dass mehrere FP abgebildet werden können</t>
  </si>
  <si>
    <t>e_Sachausgabenpauschale</t>
  </si>
  <si>
    <t>Korrektur Rechtschreibfehler (ohne Sicherung)</t>
  </si>
  <si>
    <t>Name (h.P.)</t>
  </si>
  <si>
    <t>e_Personal</t>
  </si>
  <si>
    <t>Pseudonym entfernt</t>
  </si>
  <si>
    <t>das Vorliegen von triftigen Gründen bei der Nutzung privater Pkw geprüft ist.</t>
  </si>
  <si>
    <t>???</t>
  </si>
  <si>
    <t>Abrechnung_S206</t>
  </si>
  <si>
    <t>Korrekturen an der Berechnung</t>
  </si>
  <si>
    <t>Textumbruch korrigiert</t>
  </si>
  <si>
    <t>"Zeilenhöhe automatisch anpassen" für ZEILEN ausgewählt</t>
  </si>
  <si>
    <r>
      <t xml:space="preserve">Dieser Verwendungsnachweis ist durch </t>
    </r>
    <r>
      <rPr>
        <b/>
        <sz val="10"/>
        <rFont val="Arial"/>
        <family val="2"/>
      </rPr>
      <t>jeden Zuwendungsempfänger</t>
    </r>
    <r>
      <rPr>
        <sz val="10"/>
        <rFont val="Arial"/>
        <family val="2"/>
      </rPr>
      <t xml:space="preserve"> zu erstellen. </t>
    </r>
  </si>
  <si>
    <t xml:space="preserve">Die einzelnen Tabellenblätter sind zunächst in der Eintragung hinsichtlich der Zeilenanzahl begrenzt. Soweit die </t>
  </si>
  <si>
    <t xml:space="preserve">Veränderungen an diesem Formular, z.B. am Dokumentenschutz dieser Datei stellen widerrechtliche </t>
  </si>
  <si>
    <t>Handlungen dar.</t>
  </si>
  <si>
    <t>In der Regel wird dieser Verwendungsnachweis projektbezogen mit den bereits im Bescheid festgelegten Angaben</t>
  </si>
  <si>
    <t>zur Verfügung gestellt.</t>
  </si>
  <si>
    <t>In diesem Fall sind die "allgemeinen Daten" sowie alle jeweiligen "SOLL"-Angaben bereits gefüllt.</t>
  </si>
  <si>
    <t xml:space="preserve">Soweit Ihnen eine allgemeine Vorlage zur Verfügung gestellt wurde, sind diese Eintragungen selbst vorzunehmen. </t>
  </si>
  <si>
    <t xml:space="preserve">Dabei ist als erstes immer das Tabellenblatt "allgemeinen Daten" zu füllen. </t>
  </si>
  <si>
    <t>Die erforderlichen Daten sind dem Zuwendungsbescheid oder dem Vertrag zu entnehmen.</t>
  </si>
  <si>
    <t>Die Tabellenblätter "Einnahmen" und die der Ausgabenarten, in denen Ausgaben angefallen sind, sind zu füllen.</t>
  </si>
  <si>
    <t>Die IST-Angabe ergibt sich selbständig aus den folgenden Eintragungen.</t>
  </si>
  <si>
    <t>In der Spalte "Einnahmeart" sind Drop-Down-Feleder zur Auswahl hinterlegt.</t>
  </si>
  <si>
    <t>In der Spalte "Einzahler" ist anzugeben, woher die Zahlungen kommen (z.B. Landkreis xy; Dritter xy).</t>
  </si>
  <si>
    <t xml:space="preserve">Es ist zu beachten, dass jede Ausgabe mit dem Zeitpunkt, zu dem sie beim Zuwendungsempfänger kassenwirksam </t>
  </si>
  <si>
    <t xml:space="preserve">geworden ist, zu berücksichtigen ist. Bsp: Mieten für genutzte Büroräume entstehen monatlich und sind demnach </t>
  </si>
  <si>
    <t>auch monatlich aufzunehmen. Das gleiche gilt für die monatlichen Personalausgaben.</t>
  </si>
  <si>
    <t>an dem die Zahlung tatsächlich kassenwirksam laut Konto oder Kassenbuchauszug geworden ist.</t>
  </si>
  <si>
    <t>Mit der "vorläufigen Darstellung" wird bereits das rechnerische Ergebnis zum Abschluss des Projektes</t>
  </si>
  <si>
    <t>ausgewiesen.</t>
  </si>
  <si>
    <t>Beachte</t>
  </si>
  <si>
    <t xml:space="preserve">Das vorläufige Ergebnis kann durch richtlinien- und/ oder einzelfallspezifische Regelungen und Auflagen </t>
  </si>
  <si>
    <t>beeinflusst werden und sich nachträglich in Folge der weiteren Prüfung ändern.</t>
  </si>
  <si>
    <t>Die in der "Zus" ausgewiesenen Werte sind auf 3 Nachkommastellen gerundet. Allen Berechnungen liegen</t>
  </si>
  <si>
    <t>jedoch ungerundete Werte zugrunde. Dadurch sind Rundungsdifferenzen nicht ausgeschlossen</t>
  </si>
  <si>
    <r>
      <t>Nach Fertigstellung sind</t>
    </r>
    <r>
      <rPr>
        <b/>
        <sz val="10"/>
        <rFont val="Arial"/>
        <family val="2"/>
      </rPr>
      <t xml:space="preserve"> die Tabellenblätter, die mit Angaben belegt</t>
    </r>
    <r>
      <rPr>
        <sz val="10"/>
        <rFont val="Arial"/>
        <family val="2"/>
      </rPr>
      <t xml:space="preserve"> und zur Vollständigkeit relevant sind, </t>
    </r>
  </si>
  <si>
    <t>auszudrucken.</t>
  </si>
  <si>
    <t xml:space="preserve">Der Verwendungsnachweis ist innerhalb der mit Zuwendungsbescheid festgelegten Frist sowohl in </t>
  </si>
  <si>
    <r>
      <t xml:space="preserve">Papier als auch in Dateiform einzureichen. </t>
    </r>
    <r>
      <rPr>
        <sz val="10"/>
        <rFont val="Arial"/>
      </rPr>
      <t>Abweichungen von der Frist davon sind anzuzeigen.</t>
    </r>
  </si>
  <si>
    <t>Hinweise zum Ausfüllen</t>
  </si>
  <si>
    <t>textlich überarbeitet</t>
  </si>
  <si>
    <t>Durch einen Dritten (Letztempfänger) kann der Verwendungsnachweis ebenfalls auf der Grundlage einer solchen</t>
  </si>
  <si>
    <t>VN-Datei erstellt werden.</t>
  </si>
  <si>
    <t>vorgegebene Anzahl nicht ausreicht, senden Sie die Datei an die Bewilligungsbehörde zur Erweiterung der</t>
  </si>
  <si>
    <t>Zeilenanzahl.</t>
  </si>
  <si>
    <t>Unterschriftenteil eingefügt und Druckformatierung angepasst</t>
  </si>
  <si>
    <t>Zus.</t>
  </si>
  <si>
    <t>Formelanpassung für Inventarisierungsbaustein angepasst (Datwert())</t>
  </si>
  <si>
    <t>Formelanpassung für Inventarisierungsbaustein angepasst (Datwert()) --&gt; Sonderfall F-Anträge mit eingebaut (kein Erstbescheiddatum)</t>
  </si>
  <si>
    <t>"feststehender Betrag" rausgenommen</t>
  </si>
  <si>
    <t>Berechnung für S91-S95 eingebaut</t>
  </si>
  <si>
    <t>Formel neben "Höhe der Landemitel" entfernt</t>
  </si>
  <si>
    <t>3 Register für die S138 entfernt (S138 zukünftig über ein Blanko-Formular auf der Homepage)</t>
  </si>
  <si>
    <t>komplette Überarbeitung; Entfernung Register und Quellcode auskommentiert für SF901</t>
  </si>
  <si>
    <t>Register Teilnehmer_S212 auch für die S193 zur Verfügung gestellt</t>
  </si>
  <si>
    <t>Anpassung für S91 (bzw. Formel für S34 auf S34 eingeschränkt)</t>
  </si>
  <si>
    <t>Modul "Register"</t>
  </si>
  <si>
    <t>Behandlung von doppelten Registernamen (S214)</t>
  </si>
  <si>
    <t>Ausgabentabellen entfernt, da nur noch pauschalierte Ausgaben</t>
  </si>
  <si>
    <t>Ausblenden Lagus-Bereich (anerkannte Beträge)</t>
  </si>
  <si>
    <t>Berechnung für S122 einbauen</t>
  </si>
  <si>
    <t>Berechnung für S123 einbauen; wird erst in 2025 gebraucht (Register Sachausgabenpauschale fehlt noch in den Ausgaben)</t>
  </si>
  <si>
    <t>Berechnung für S122 korrigiert</t>
  </si>
  <si>
    <t>allg. Daten (Zus.)</t>
  </si>
  <si>
    <t>Höhe der Zuwendung -&gt; ESF-Finquelle berücksichtigt</t>
  </si>
  <si>
    <t>V. 18.10.24</t>
  </si>
  <si>
    <t>Berechnung für S213 einbauen</t>
  </si>
  <si>
    <t>LAGuS/MV-6-S43-0004/24-F01</t>
  </si>
  <si>
    <t>nn</t>
  </si>
  <si>
    <t>01.01.24</t>
  </si>
  <si>
    <t>31.12.24</t>
  </si>
  <si>
    <t>24.10.24</t>
  </si>
  <si>
    <t>S43</t>
  </si>
  <si>
    <t>Deutsches Rotes Kreuz (DRK), Landesverband Mecklenburg-Vorpommern e.V.</t>
  </si>
  <si>
    <t>Wismarsche Straße 298</t>
  </si>
  <si>
    <t>19055</t>
  </si>
  <si>
    <t>Schwerin</t>
  </si>
  <si>
    <t>Die Zuwendung ist bestimmt zur Förderung der ehrenamtlichen Mitarbeit im DRK KV Bad Doberan e.V. für die Vorhaben: Information über Einsatzfelder und Einsatzformen über el. Medien/Internetplattformen des DRK /Presse und Funkmedien und persönl. Kontakte, EhrenamtMesse; Zusammenarbeit mit Hilfsorg.</t>
  </si>
  <si>
    <t>Die Zuwendung ist bestimmt zur Förderung der ehrenamtlichen Mitarbeit im DRK KV Bad Doberan e.V. für die Vorhaben: Information über Einsatzfelder und Einsatzformen über el. Medien/Internetplattformen des DRK /Presse und Funkmedien und persönl. Kontakte, EhrenamtMesse; Zusammenarbeit mit Hilfsorg.; Beratung und Unterstützung Freiwilliger durch persönl. Gespräche, Pressemedien, Beratungsangebote von Vereinen und Verbänden; Projekte an Schulen nutzen um Verbände und Vereinen die Möglichkeit zu bieten Freiwillige zu gewinnen, Darstellung der Vereine und Verbände auf der Ehrenamtsmesse; Koordination mit Hilfsorganisationen mit dem Ziel, über Einsatzfelder zu informieren</t>
  </si>
  <si>
    <t>Deutsches Rotes Kreuz (DRK) - Kreisverband Bad Doberan e. V.</t>
  </si>
  <si>
    <t>Seestraße 12</t>
  </si>
  <si>
    <t>18209</t>
  </si>
  <si>
    <t>Bad Doberan</t>
  </si>
  <si>
    <t>info@drk-dbr.de</t>
  </si>
  <si>
    <t>Patzelt</t>
  </si>
  <si>
    <t>Ulrike</t>
  </si>
  <si>
    <t>0385/588-59614</t>
  </si>
  <si>
    <t>LAGuS NB</t>
  </si>
  <si>
    <t>www.kv-bad-doberan.drk.de</t>
  </si>
  <si>
    <t>Frau Wieland</t>
  </si>
  <si>
    <t>038203/7501-0</t>
  </si>
  <si>
    <t>038203/7501-20</t>
  </si>
  <si>
    <t>DE84140520000300034008</t>
  </si>
  <si>
    <t>ISAPLG</t>
  </si>
  <si>
    <t>Hauptamtliches Personal</t>
  </si>
  <si>
    <t>Personal</t>
  </si>
  <si>
    <t>Nebenamtliches Personal</t>
  </si>
  <si>
    <t>Honorare</t>
  </si>
  <si>
    <t>Weiterleitung an Dritte</t>
  </si>
  <si>
    <t>WAD</t>
  </si>
  <si>
    <t>W</t>
  </si>
  <si>
    <t>Raummiete/ Mietnebenausgaben</t>
  </si>
  <si>
    <t>S</t>
  </si>
  <si>
    <t>Ausstattung/Ersatzbeschaffung</t>
  </si>
  <si>
    <t>AfA</t>
  </si>
  <si>
    <t>sonstige Sachausgaben</t>
  </si>
  <si>
    <t>kommunale Mittel</t>
  </si>
  <si>
    <t>Hauptamtliches_Personal</t>
  </si>
  <si>
    <t>e_Honorare</t>
  </si>
  <si>
    <t>Nebenamtliches_Personal</t>
  </si>
  <si>
    <t>e_WAD</t>
  </si>
  <si>
    <t>Weiterleitung_an_Dritte</t>
  </si>
  <si>
    <t>e_Miete</t>
  </si>
  <si>
    <t>Raummiete__Mietnebenausgaben</t>
  </si>
  <si>
    <t>e_Leasing</t>
  </si>
  <si>
    <t>e_AfA</t>
  </si>
  <si>
    <t>Ausstattung_Ersatzbeschaffung</t>
  </si>
  <si>
    <t>e_Büroausgaben</t>
  </si>
  <si>
    <t>e_Fahrkosten</t>
  </si>
  <si>
    <t>e_Fortbildung</t>
  </si>
  <si>
    <t>e_sonstige_Sachausgaben</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</si>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</sst>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quot;€&quot;#,##0.00_);\(&quot;€&quot;#,##0.00\)"/>
    <numFmt numFmtId="165" formatCode="_(&quot;€&quot;* #,##0.00_);_(&quot;€&quot;* \(#,##0.00\);_(&quot;€&quot;* &quot;-&quot;??_);_(@_)"/>
    <numFmt numFmtId="166" formatCode="_-* #,##0.00\ _€_-;\-* #,##0.00\ _€_-;_-* &quot;-&quot;??\ _€_-;_-@_-"/>
    <numFmt numFmtId="167" formatCode="#,##0.00\ &quot;€&quot;"/>
    <numFmt numFmtId="168" formatCode="dd/mm/yy;@"/>
    <numFmt numFmtId="169" formatCode="#,##0.000"/>
    <numFmt numFmtId="170" formatCode="#,##0.00\ &quot;Std.&quot;"/>
    <numFmt numFmtId="171" formatCode="0.000%"/>
    <numFmt numFmtId="172" formatCode="_-* #,##0.00\ [$€-1]_-;\-* #,##0.00\ [$€-1]_-;_-* &quot;-&quot;??\ [$€-1]_-"/>
    <numFmt numFmtId="173" formatCode="#,##0.00_ ;\-#,##0.00\ "/>
    <numFmt numFmtId="174" formatCode="0.00000000000000E+00"/>
    <numFmt numFmtId="175" formatCode="0.0000000000000"/>
    <numFmt numFmtId="176" formatCode="0.000000000000000000000000000000000000000000000000000000000000000000000000000000000000000000000000000000000"/>
  </numFmts>
  <fonts count="57" x14ac:knownFonts="1">
    <font>
      <sz val="10"/>
      <name val="Arial"/>
    </font>
    <font>
      <sz val="10"/>
      <name val="Arial"/>
    </font>
    <font>
      <b/>
      <sz val="11"/>
      <name val="Arial"/>
      <family val="2"/>
    </font>
    <font>
      <sz val="11"/>
      <name val="Arial"/>
      <family val="2"/>
    </font>
    <font>
      <b/>
      <u/>
      <sz val="11"/>
      <name val="Arial"/>
      <family val="2"/>
    </font>
    <font>
      <b/>
      <u/>
      <sz val="14"/>
      <name val="Arial"/>
      <family val="2"/>
    </font>
    <font>
      <b/>
      <sz val="14"/>
      <name val="Arial"/>
      <family val="2"/>
    </font>
    <font>
      <b/>
      <u/>
      <sz val="12"/>
      <name val="Arial"/>
      <family val="2"/>
    </font>
    <font>
      <sz val="8"/>
      <name val="Arial"/>
      <family val="2"/>
    </font>
    <font>
      <sz val="8"/>
      <color indexed="81"/>
      <name val="Tahoma"/>
      <family val="2"/>
    </font>
    <font>
      <b/>
      <sz val="8"/>
      <color indexed="81"/>
      <name val="Tahoma"/>
      <family val="2"/>
    </font>
    <font>
      <b/>
      <sz val="12"/>
      <name val="Arial"/>
      <family val="2"/>
    </font>
    <font>
      <sz val="12"/>
      <name val="Arial"/>
      <family val="2"/>
    </font>
    <font>
      <b/>
      <sz val="8"/>
      <name val="Arial"/>
      <family val="2"/>
    </font>
    <font>
      <b/>
      <i/>
      <sz val="10"/>
      <color indexed="10"/>
      <name val="Arial"/>
      <family val="2"/>
    </font>
    <font>
      <sz val="8"/>
      <color indexed="10"/>
      <name val="Arial"/>
      <family val="2"/>
    </font>
    <font>
      <sz val="8"/>
      <color indexed="60"/>
      <name val="Arial"/>
      <family val="2"/>
    </font>
    <font>
      <b/>
      <i/>
      <sz val="8"/>
      <color indexed="10"/>
      <name val="Arial"/>
      <family val="2"/>
    </font>
    <font>
      <b/>
      <sz val="8"/>
      <color indexed="10"/>
      <name val="Arial"/>
      <family val="2"/>
    </font>
    <font>
      <b/>
      <sz val="8"/>
      <color indexed="8"/>
      <name val="Arial"/>
      <family val="2"/>
    </font>
    <font>
      <b/>
      <sz val="10"/>
      <name val="Arial"/>
      <family val="2"/>
    </font>
    <font>
      <sz val="8"/>
      <color indexed="8"/>
      <name val="Arial"/>
      <family val="2"/>
    </font>
    <font>
      <sz val="8"/>
      <name val="Arial"/>
      <family val="2"/>
    </font>
    <font>
      <sz val="8"/>
      <color indexed="9"/>
      <name val="Arial"/>
      <family val="2"/>
    </font>
    <font>
      <sz val="7.5"/>
      <name val="Arial"/>
      <family val="2"/>
    </font>
    <font>
      <sz val="9"/>
      <color indexed="81"/>
      <name val="Tahoma"/>
      <family val="2"/>
    </font>
    <font>
      <b/>
      <sz val="15"/>
      <name val="Arial"/>
      <family val="2"/>
    </font>
    <font>
      <sz val="15"/>
      <name val="Arial"/>
      <family val="2"/>
    </font>
    <font>
      <sz val="11"/>
      <name val="Times New Roman"/>
      <family val="1"/>
    </font>
    <font>
      <b/>
      <sz val="9"/>
      <color indexed="81"/>
      <name val="Tahoma"/>
      <family val="2"/>
    </font>
    <font>
      <sz val="11"/>
      <name val="Arial"/>
      <family val="2"/>
    </font>
    <font>
      <b/>
      <sz val="11"/>
      <color indexed="8"/>
      <name val="Arial"/>
      <family val="2"/>
    </font>
    <font>
      <sz val="9"/>
      <name val="Arial"/>
      <family val="2"/>
    </font>
    <font>
      <sz val="10"/>
      <name val="Arial"/>
      <family val="2"/>
    </font>
    <font>
      <u/>
      <sz val="10"/>
      <name val="Arial"/>
      <family val="2"/>
    </font>
    <font>
      <b/>
      <u/>
      <sz val="8"/>
      <name val="Arial"/>
      <family val="2"/>
    </font>
    <font>
      <sz val="10"/>
      <name val="Arial"/>
      <family val="2"/>
    </font>
    <font>
      <sz val="10"/>
      <name val="Arial"/>
      <family val="2"/>
    </font>
    <font>
      <u/>
      <sz val="10"/>
      <color indexed="12"/>
      <name val="Arial"/>
      <family val="2"/>
    </font>
    <font>
      <sz val="8"/>
      <color indexed="81"/>
      <name val="Segoe UI"/>
      <family val="2"/>
    </font>
    <font>
      <b/>
      <sz val="8"/>
      <color indexed="81"/>
      <name val="Segoe UI"/>
      <family val="2"/>
    </font>
    <font>
      <strike/>
      <sz val="10"/>
      <name val="Arial"/>
      <family val="2"/>
    </font>
    <font>
      <sz val="10"/>
      <color indexed="10"/>
      <name val="Arial"/>
      <family val="2"/>
    </font>
    <font>
      <sz val="10"/>
      <name val="Arial"/>
      <family val="2"/>
    </font>
    <font>
      <sz val="11"/>
      <color theme="1"/>
      <name val="Calibri"/>
      <family val="2"/>
      <scheme val="minor"/>
    </font>
    <font>
      <sz val="11"/>
      <color theme="0"/>
      <name val="Calibri"/>
      <family val="2"/>
      <scheme val="minor"/>
    </font>
    <font>
      <b/>
      <sz val="11"/>
      <color theme="1"/>
      <name val="Calibri"/>
      <family val="2"/>
      <scheme val="minor"/>
    </font>
    <font>
      <sz val="8"/>
      <color rgb="FFFF0000"/>
      <name val="Arial"/>
      <family val="2"/>
    </font>
    <font>
      <b/>
      <sz val="8"/>
      <color rgb="FFFF0000"/>
      <name val="Arial"/>
      <family val="2"/>
    </font>
    <font>
      <b/>
      <i/>
      <sz val="8"/>
      <color rgb="FFFF0000"/>
      <name val="Arial"/>
      <family val="2"/>
    </font>
    <font>
      <i/>
      <sz val="10"/>
      <color rgb="FFFF0000"/>
      <name val="Arial"/>
      <family val="2"/>
    </font>
    <font>
      <sz val="10"/>
      <color rgb="FFFF0000"/>
      <name val="Arial"/>
      <family val="2"/>
    </font>
    <font>
      <b/>
      <sz val="10"/>
      <color theme="1"/>
      <name val="Arial"/>
      <family val="2"/>
    </font>
    <font>
      <sz val="10"/>
      <color theme="1"/>
      <name val="Arial"/>
      <family val="2"/>
    </font>
    <font>
      <b/>
      <sz val="10"/>
      <color rgb="FFFF0000"/>
      <name val="Arial"/>
      <family val="2"/>
    </font>
    <font>
      <b/>
      <sz val="11"/>
      <color rgb="FFFF0000"/>
      <name val="Calibri"/>
      <family val="2"/>
      <scheme val="minor"/>
    </font>
    <font>
      <b/>
      <sz val="11"/>
      <color rgb="FFFF0000"/>
      <name val="Arial"/>
      <family val="2"/>
    </font>
  </fonts>
  <fills count="44">
    <fill>
      <patternFill patternType="none"/>
    </fill>
    <fill>
      <patternFill patternType="gray125"/>
    </fill>
    <fill>
      <patternFill patternType="solid">
        <fgColor indexed="13"/>
      </patternFill>
    </fill>
    <fill>
      <patternFill patternType="gray0625"/>
    </fill>
    <fill>
      <patternFill patternType="solid">
        <fgColor indexed="13"/>
        <bgColor indexed="64"/>
      </patternFill>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45"/>
        <bgColor indexed="64"/>
      </patternFill>
    </fill>
    <fill>
      <patternFill patternType="solid">
        <fgColor indexed="15"/>
        <bgColor indexed="64"/>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diagonal/>
    </border>
    <border>
      <left style="thick">
        <color rgb="FFFF0000"/>
      </left>
      <right style="thick">
        <color rgb="FFFF0000"/>
      </right>
      <top style="thick">
        <color rgb="FFFF0000"/>
      </top>
      <bottom style="thick">
        <color rgb="FFFF0000"/>
      </bottom>
      <diagonal/>
    </border>
    <border>
      <left style="medium">
        <color rgb="FFFF0000"/>
      </left>
      <right/>
      <top/>
      <bottom/>
      <diagonal/>
    </border>
    <border>
      <left style="medium">
        <color rgb="FFFF0000"/>
      </left>
      <right style="thin">
        <color indexed="64"/>
      </right>
      <top style="thin">
        <color indexed="64"/>
      </top>
      <bottom style="thin">
        <color indexed="64"/>
      </bottom>
      <diagonal/>
    </border>
  </borders>
  <cellStyleXfs count="83">
    <xf numFmtId="0" fontId="0" fillId="0" borderId="0"/>
    <xf numFmtId="0" fontId="44"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5" fillId="0" borderId="0">
      <protection locked="0"/>
    </xf>
    <xf numFmtId="165" fontId="33" fillId="0" borderId="0" applyFont="0" applyFill="0" applyBorder="0" applyAlignment="0" applyProtection="0"/>
    <xf numFmtId="0" fontId="1" fillId="2" borderId="0">
      <alignment horizontal="left"/>
      <protection locked="0"/>
    </xf>
    <xf numFmtId="0" fontId="33" fillId="2" borderId="0">
      <alignment horizontal="left"/>
      <protection locked="0"/>
    </xf>
    <xf numFmtId="0" fontId="36" fillId="2" borderId="0">
      <alignment horizontal="left"/>
      <protection locked="0"/>
    </xf>
    <xf numFmtId="0" fontId="33" fillId="2" borderId="0">
      <alignment horizontal="left"/>
      <protection locked="0"/>
    </xf>
    <xf numFmtId="0" fontId="37" fillId="2" borderId="0">
      <alignment horizontal="left"/>
      <protection locked="0"/>
    </xf>
    <xf numFmtId="0" fontId="33" fillId="2" borderId="0">
      <alignment horizontal="left"/>
      <protection locked="0"/>
    </xf>
    <xf numFmtId="0" fontId="1" fillId="3" borderId="0">
      <protection hidden="1"/>
    </xf>
    <xf numFmtId="0" fontId="33" fillId="3" borderId="0">
      <protection hidden="1"/>
    </xf>
    <xf numFmtId="0" fontId="36" fillId="3" borderId="0">
      <protection hidden="1"/>
    </xf>
    <xf numFmtId="0" fontId="33" fillId="3" borderId="0">
      <protection hidden="1"/>
    </xf>
    <xf numFmtId="0" fontId="37" fillId="3" borderId="0">
      <protection hidden="1"/>
    </xf>
    <xf numFmtId="0" fontId="33" fillId="3" borderId="0">
      <protection hidden="1"/>
    </xf>
    <xf numFmtId="166" fontId="44" fillId="0" borderId="0" applyFont="0" applyFill="0" applyBorder="0" applyAlignment="0" applyProtection="0"/>
    <xf numFmtId="0" fontId="38" fillId="0" borderId="0" applyNumberFormat="0" applyFill="0" applyBorder="0" applyAlignment="0" applyProtection="0">
      <alignment vertical="top"/>
      <protection locked="0"/>
    </xf>
    <xf numFmtId="0" fontId="6" fillId="0" borderId="0">
      <protection locked="0"/>
    </xf>
    <xf numFmtId="9" fontId="1" fillId="0" borderId="0" applyFont="0" applyFill="0" applyBorder="0" applyAlignment="0" applyProtection="0"/>
    <xf numFmtId="9" fontId="33" fillId="0" borderId="0" applyFont="0" applyFill="0" applyBorder="0" applyAlignment="0" applyProtection="0"/>
    <xf numFmtId="9" fontId="36" fillId="0" borderId="0" applyFont="0" applyFill="0" applyBorder="0" applyAlignment="0" applyProtection="0"/>
    <xf numFmtId="9" fontId="33" fillId="0" borderId="0" applyFont="0" applyFill="0" applyBorder="0" applyAlignment="0" applyProtection="0"/>
    <xf numFmtId="9" fontId="37" fillId="0" borderId="0" applyFont="0" applyFill="0" applyBorder="0" applyAlignment="0" applyProtection="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4" fillId="0" borderId="0"/>
    <xf numFmtId="0" fontId="44" fillId="0" borderId="0"/>
    <xf numFmtId="0" fontId="44" fillId="0" borderId="0"/>
    <xf numFmtId="0" fontId="33" fillId="0" borderId="0"/>
    <xf numFmtId="0" fontId="44" fillId="0" borderId="0"/>
    <xf numFmtId="0" fontId="22" fillId="0" borderId="0"/>
    <xf numFmtId="0" fontId="7" fillId="0" borderId="0">
      <protection locked="0"/>
    </xf>
    <xf numFmtId="165" fontId="1" fillId="0" borderId="0" applyFont="0" applyFill="0" applyBorder="0" applyAlignment="0" applyProtection="0"/>
    <xf numFmtId="165" fontId="33" fillId="0" borderId="0" applyFont="0" applyFill="0" applyBorder="0" applyAlignment="0" applyProtection="0"/>
    <xf numFmtId="165" fontId="36" fillId="0" borderId="0" applyFont="0" applyFill="0" applyBorder="0" applyAlignment="0" applyProtection="0"/>
    <xf numFmtId="165" fontId="33" fillId="0" borderId="0" applyFont="0" applyFill="0" applyBorder="0" applyAlignment="0" applyProtection="0"/>
    <xf numFmtId="165" fontId="37" fillId="0" borderId="0" applyFont="0" applyFill="0" applyBorder="0" applyAlignment="0" applyProtection="0"/>
    <xf numFmtId="165" fontId="33" fillId="0" borderId="0" applyFont="0" applyFill="0" applyBorder="0" applyAlignment="0" applyProtection="0"/>
    <xf numFmtId="165" fontId="44" fillId="0" borderId="0" applyFont="0" applyFill="0" applyBorder="0" applyAlignment="0" applyProtection="0"/>
    <xf numFmtId="165" fontId="33" fillId="0" borderId="0" applyFont="0" applyFill="0" applyBorder="0" applyAlignment="0" applyProtection="0"/>
    <xf numFmtId="165" fontId="44" fillId="0" borderId="0" applyFont="0" applyFill="0" applyBorder="0" applyAlignment="0" applyProtection="0"/>
    <xf numFmtId="165" fontId="43" fillId="0" borderId="0" applyFont="0" applyFill="0" applyBorder="0" applyAlignment="0" applyProtection="0"/>
    <xf numFmtId="0" fontId="44" fillId="13" borderId="0" applyNumberFormat="0" applyBorder="0" applyAlignment="0" applyProtection="0"/>
    <xf numFmtId="0" fontId="44" fillId="19" borderId="0" applyNumberFormat="0" applyBorder="0" applyAlignment="0" applyProtection="0"/>
    <xf numFmtId="0" fontId="45" fillId="25" borderId="0" applyNumberFormat="0" applyBorder="0" applyAlignment="0" applyProtection="0"/>
    <xf numFmtId="0" fontId="44" fillId="14" borderId="0" applyNumberFormat="0" applyBorder="0" applyAlignment="0" applyProtection="0"/>
    <xf numFmtId="0" fontId="44" fillId="20" borderId="0" applyNumberFormat="0" applyBorder="0" applyAlignment="0" applyProtection="0"/>
    <xf numFmtId="0" fontId="45" fillId="26" borderId="0" applyNumberFormat="0" applyBorder="0" applyAlignment="0" applyProtection="0"/>
    <xf numFmtId="0" fontId="44" fillId="15" borderId="0" applyNumberFormat="0" applyBorder="0" applyAlignment="0" applyProtection="0"/>
    <xf numFmtId="0" fontId="44" fillId="21" borderId="0" applyNumberFormat="0" applyBorder="0" applyAlignment="0" applyProtection="0"/>
    <xf numFmtId="0" fontId="45" fillId="27" borderId="0" applyNumberFormat="0" applyBorder="0" applyAlignment="0" applyProtection="0"/>
    <xf numFmtId="0" fontId="44" fillId="16" borderId="0" applyNumberFormat="0" applyBorder="0" applyAlignment="0" applyProtection="0"/>
    <xf numFmtId="0" fontId="44" fillId="22" borderId="0" applyNumberFormat="0" applyBorder="0" applyAlignment="0" applyProtection="0"/>
    <xf numFmtId="0" fontId="45" fillId="28" borderId="0" applyNumberFormat="0" applyBorder="0" applyAlignment="0" applyProtection="0"/>
    <xf numFmtId="0" fontId="44" fillId="17" borderId="0" applyNumberFormat="0" applyBorder="0" applyAlignment="0" applyProtection="0"/>
    <xf numFmtId="0" fontId="44" fillId="23" borderId="0" applyNumberFormat="0" applyBorder="0" applyAlignment="0" applyProtection="0"/>
    <xf numFmtId="0" fontId="45" fillId="29" borderId="0" applyNumberFormat="0" applyBorder="0" applyAlignment="0" applyProtection="0"/>
    <xf numFmtId="0" fontId="44" fillId="18" borderId="0" applyNumberFormat="0" applyBorder="0" applyAlignment="0" applyProtection="0"/>
    <xf numFmtId="0" fontId="44" fillId="24" borderId="0" applyNumberFormat="0" applyBorder="0" applyAlignment="0" applyProtection="0"/>
    <xf numFmtId="0" fontId="45" fillId="30" borderId="0" applyNumberFormat="0" applyBorder="0" applyAlignment="0" applyProtection="0"/>
  </cellStyleXfs>
  <cellXfs count="539">
    <xf numFmtId="0" fontId="0" fillId="0" borderId="0" xfId="0"/>
    <xf numFmtId="0" fontId="0" fillId="0" borderId="0" xfId="0" applyAlignment="1" applyProtection="1">
      <alignment horizontal="right" wrapText="1"/>
      <protection hidden="1"/>
    </xf>
    <xf numFmtId="0" fontId="3" fillId="0" borderId="1" xfId="0" applyFont="1" applyBorder="1" applyAlignment="1" applyProtection="1">
      <alignment wrapText="1"/>
      <protection hidden="1"/>
    </xf>
    <xf numFmtId="0" fontId="0" fillId="0" borderId="0" xfId="0" applyAlignment="1" applyProtection="1">
      <alignment wrapText="1"/>
      <protection hidden="1"/>
    </xf>
    <xf numFmtId="0" fontId="3" fillId="0" borderId="0" xfId="0" applyFont="1" applyAlignment="1" applyProtection="1">
      <alignment wrapText="1"/>
      <protection hidden="1"/>
    </xf>
    <xf numFmtId="0" fontId="2" fillId="0" borderId="0" xfId="0" applyFont="1" applyAlignment="1" applyProtection="1">
      <alignment wrapText="1"/>
      <protection hidden="1"/>
    </xf>
    <xf numFmtId="0" fontId="30" fillId="0" borderId="0" xfId="0" applyFont="1" applyAlignment="1" applyProtection="1">
      <protection hidden="1"/>
    </xf>
    <xf numFmtId="167" fontId="3" fillId="0" borderId="1" xfId="0" applyNumberFormat="1" applyFont="1" applyBorder="1" applyAlignment="1" applyProtection="1">
      <alignment wrapText="1"/>
      <protection hidden="1"/>
    </xf>
    <xf numFmtId="167" fontId="8" fillId="0" borderId="0" xfId="0" applyNumberFormat="1" applyFont="1" applyAlignment="1" applyProtection="1">
      <alignment wrapText="1"/>
      <protection hidden="1"/>
    </xf>
    <xf numFmtId="0" fontId="8" fillId="0" borderId="0" xfId="0" applyFont="1" applyAlignment="1" applyProtection="1">
      <alignment wrapText="1"/>
      <protection hidden="1"/>
    </xf>
    <xf numFmtId="167" fontId="8" fillId="0" borderId="0" xfId="0" applyNumberFormat="1" applyFont="1" applyAlignment="1" applyProtection="1">
      <protection hidden="1"/>
    </xf>
    <xf numFmtId="0" fontId="12" fillId="0" borderId="0" xfId="0" applyFont="1" applyAlignment="1" applyProtection="1">
      <alignment wrapText="1"/>
      <protection hidden="1"/>
    </xf>
    <xf numFmtId="0" fontId="8" fillId="0" borderId="0" xfId="0" applyFont="1" applyProtection="1">
      <protection hidden="1"/>
    </xf>
    <xf numFmtId="0" fontId="13" fillId="0" borderId="0" xfId="0" applyFont="1" applyProtection="1">
      <protection hidden="1"/>
    </xf>
    <xf numFmtId="168" fontId="8" fillId="0" borderId="0" xfId="0" applyNumberFormat="1" applyFont="1" applyProtection="1">
      <protection hidden="1"/>
    </xf>
    <xf numFmtId="0" fontId="15" fillId="0" borderId="0" xfId="0" applyFont="1" applyAlignment="1" applyProtection="1">
      <protection hidden="1"/>
    </xf>
    <xf numFmtId="0" fontId="16" fillId="0" borderId="0" xfId="0" applyFont="1" applyAlignment="1" applyProtection="1">
      <protection hidden="1"/>
    </xf>
    <xf numFmtId="0" fontId="8" fillId="0" borderId="0" xfId="0" applyFont="1" applyAlignment="1" applyProtection="1">
      <protection hidden="1"/>
    </xf>
    <xf numFmtId="1" fontId="8" fillId="0" borderId="0" xfId="0" applyNumberFormat="1" applyFont="1" applyAlignment="1" applyProtection="1">
      <protection hidden="1"/>
    </xf>
    <xf numFmtId="4" fontId="8" fillId="0" borderId="0" xfId="0" applyNumberFormat="1" applyFont="1" applyAlignment="1" applyProtection="1">
      <protection hidden="1"/>
    </xf>
    <xf numFmtId="14" fontId="8" fillId="0" borderId="0" xfId="0" applyNumberFormat="1" applyFont="1" applyAlignment="1" applyProtection="1">
      <protection hidden="1"/>
    </xf>
    <xf numFmtId="0" fontId="15" fillId="0" borderId="0" xfId="0" applyFont="1" applyProtection="1">
      <protection hidden="1"/>
    </xf>
    <xf numFmtId="3" fontId="8" fillId="0" borderId="0" xfId="0" applyNumberFormat="1" applyFont="1" applyProtection="1">
      <protection hidden="1"/>
    </xf>
    <xf numFmtId="167" fontId="8" fillId="0" borderId="1" xfId="0" applyNumberFormat="1" applyFont="1" applyBorder="1" applyAlignment="1" applyProtection="1">
      <alignment wrapText="1"/>
      <protection hidden="1"/>
    </xf>
    <xf numFmtId="0" fontId="8" fillId="0" borderId="0" xfId="0" applyFont="1" applyBorder="1" applyAlignment="1" applyProtection="1">
      <alignment wrapText="1"/>
      <protection hidden="1"/>
    </xf>
    <xf numFmtId="167" fontId="8" fillId="0" borderId="0" xfId="0" applyNumberFormat="1" applyFont="1" applyBorder="1" applyAlignment="1" applyProtection="1">
      <alignment wrapText="1"/>
      <protection hidden="1"/>
    </xf>
    <xf numFmtId="0" fontId="8" fillId="0" borderId="1" xfId="0" applyFont="1" applyBorder="1" applyAlignment="1" applyProtection="1">
      <alignment horizontal="center" vertical="top" wrapText="1"/>
      <protection hidden="1"/>
    </xf>
    <xf numFmtId="0" fontId="8" fillId="0" borderId="1" xfId="0" applyFont="1" applyBorder="1" applyAlignment="1" applyProtection="1">
      <alignment horizontal="center" wrapText="1"/>
      <protection hidden="1"/>
    </xf>
    <xf numFmtId="0" fontId="8" fillId="0" borderId="1" xfId="0" applyFont="1" applyFill="1" applyBorder="1" applyAlignment="1" applyProtection="1">
      <alignment vertical="top" wrapText="1"/>
      <protection hidden="1"/>
    </xf>
    <xf numFmtId="0" fontId="8" fillId="0" borderId="0" xfId="0" applyFont="1" applyBorder="1" applyAlignment="1" applyProtection="1">
      <protection hidden="1"/>
    </xf>
    <xf numFmtId="4" fontId="13" fillId="0" borderId="0" xfId="0" applyNumberFormat="1" applyFont="1" applyAlignment="1" applyProtection="1">
      <protection hidden="1"/>
    </xf>
    <xf numFmtId="167" fontId="8" fillId="0" borderId="0" xfId="0" applyNumberFormat="1" applyFont="1" applyAlignment="1" applyProtection="1">
      <alignment horizontal="center"/>
      <protection hidden="1"/>
    </xf>
    <xf numFmtId="0" fontId="8" fillId="0" borderId="0" xfId="0" applyFont="1" applyAlignment="1" applyProtection="1">
      <alignment horizontal="center"/>
      <protection hidden="1"/>
    </xf>
    <xf numFmtId="0" fontId="13" fillId="0" borderId="0" xfId="0" applyFont="1" applyAlignment="1" applyProtection="1">
      <protection hidden="1"/>
    </xf>
    <xf numFmtId="4" fontId="8" fillId="0" borderId="0" xfId="0" applyNumberFormat="1" applyFont="1" applyProtection="1">
      <protection hidden="1"/>
    </xf>
    <xf numFmtId="167" fontId="8" fillId="0" borderId="0" xfId="0" applyNumberFormat="1" applyFont="1" applyProtection="1">
      <protection hidden="1"/>
    </xf>
    <xf numFmtId="14" fontId="8" fillId="0" borderId="0" xfId="0" applyNumberFormat="1" applyFont="1" applyProtection="1">
      <protection hidden="1"/>
    </xf>
    <xf numFmtId="167" fontId="8" fillId="0" borderId="1" xfId="0" applyNumberFormat="1" applyFont="1" applyBorder="1" applyAlignment="1" applyProtection="1">
      <protection hidden="1"/>
    </xf>
    <xf numFmtId="14" fontId="8" fillId="0" borderId="1" xfId="0" applyNumberFormat="1" applyFont="1" applyBorder="1" applyAlignment="1" applyProtection="1">
      <alignment horizontal="center" vertical="top" wrapText="1"/>
      <protection hidden="1"/>
    </xf>
    <xf numFmtId="0" fontId="19" fillId="0" borderId="1" xfId="0" applyFont="1" applyBorder="1" applyAlignment="1" applyProtection="1">
      <alignment horizontal="center"/>
      <protection hidden="1"/>
    </xf>
    <xf numFmtId="167" fontId="17" fillId="0" borderId="0" xfId="0" applyNumberFormat="1" applyFont="1" applyAlignment="1" applyProtection="1">
      <alignment wrapText="1"/>
      <protection hidden="1"/>
    </xf>
    <xf numFmtId="167" fontId="8" fillId="0" borderId="0" xfId="0" applyNumberFormat="1" applyFont="1" applyBorder="1" applyAlignment="1" applyProtection="1">
      <protection hidden="1"/>
    </xf>
    <xf numFmtId="0" fontId="13" fillId="0" borderId="0" xfId="0" applyFont="1" applyBorder="1" applyAlignment="1" applyProtection="1">
      <protection hidden="1"/>
    </xf>
    <xf numFmtId="0" fontId="8" fillId="0" borderId="2" xfId="0" applyFont="1" applyBorder="1" applyAlignment="1" applyProtection="1">
      <alignment horizontal="center" vertical="top" wrapText="1"/>
      <protection hidden="1"/>
    </xf>
    <xf numFmtId="1" fontId="8" fillId="0" borderId="0" xfId="0" applyNumberFormat="1" applyFont="1" applyAlignment="1" applyProtection="1">
      <alignment wrapText="1"/>
      <protection hidden="1"/>
    </xf>
    <xf numFmtId="0" fontId="13" fillId="0" borderId="0" xfId="0" applyFont="1" applyAlignment="1" applyProtection="1">
      <alignment wrapText="1"/>
      <protection hidden="1"/>
    </xf>
    <xf numFmtId="3" fontId="8" fillId="0" borderId="0" xfId="0" applyNumberFormat="1" applyFont="1" applyAlignment="1" applyProtection="1">
      <alignment wrapText="1"/>
      <protection hidden="1"/>
    </xf>
    <xf numFmtId="0" fontId="8" fillId="4" borderId="1" xfId="0" applyFont="1" applyFill="1" applyBorder="1" applyAlignment="1" applyProtection="1">
      <alignment vertical="top" wrapText="1"/>
      <protection locked="0"/>
    </xf>
    <xf numFmtId="167" fontId="8" fillId="4" borderId="1" xfId="0" applyNumberFormat="1" applyFont="1" applyFill="1" applyBorder="1" applyAlignment="1" applyProtection="1">
      <alignment vertical="top" wrapText="1"/>
      <protection locked="0"/>
    </xf>
    <xf numFmtId="14" fontId="8" fillId="4" borderId="1" xfId="0" applyNumberFormat="1" applyFont="1" applyFill="1" applyBorder="1" applyAlignment="1" applyProtection="1">
      <alignment vertical="top" wrapText="1"/>
      <protection locked="0"/>
    </xf>
    <xf numFmtId="167" fontId="8" fillId="0" borderId="1" xfId="0" applyNumberFormat="1" applyFont="1" applyBorder="1" applyProtection="1">
      <protection hidden="1"/>
    </xf>
    <xf numFmtId="167" fontId="0" fillId="0" borderId="0" xfId="0" applyNumberFormat="1" applyAlignment="1" applyProtection="1">
      <alignment wrapText="1"/>
      <protection hidden="1"/>
    </xf>
    <xf numFmtId="49" fontId="8" fillId="4" borderId="1" xfId="0" applyNumberFormat="1" applyFont="1" applyFill="1" applyBorder="1" applyAlignment="1" applyProtection="1">
      <alignment vertical="top" wrapText="1"/>
      <protection locked="0"/>
    </xf>
    <xf numFmtId="168" fontId="8" fillId="4" borderId="1" xfId="0" applyNumberFormat="1" applyFont="1" applyFill="1" applyBorder="1" applyAlignment="1" applyProtection="1">
      <alignment vertical="top" wrapText="1"/>
      <protection locked="0"/>
    </xf>
    <xf numFmtId="4" fontId="8" fillId="4" borderId="1" xfId="0" applyNumberFormat="1" applyFont="1" applyFill="1" applyBorder="1" applyAlignment="1" applyProtection="1">
      <alignment vertical="top" wrapText="1"/>
      <protection locked="0"/>
    </xf>
    <xf numFmtId="0" fontId="1" fillId="0" borderId="0" xfId="53" applyFont="1" applyProtection="1">
      <protection hidden="1"/>
    </xf>
    <xf numFmtId="0" fontId="8" fillId="0" borderId="0" xfId="0" applyFont="1" applyBorder="1" applyAlignment="1" applyProtection="1">
      <alignment wrapText="1"/>
      <protection locked="0" hidden="1"/>
    </xf>
    <xf numFmtId="0" fontId="20" fillId="0" borderId="0" xfId="53" applyFont="1" applyAlignment="1" applyProtection="1">
      <alignment textRotation="90" wrapText="1"/>
      <protection hidden="1"/>
    </xf>
    <xf numFmtId="0" fontId="28" fillId="0" borderId="0" xfId="0" applyFont="1"/>
    <xf numFmtId="14" fontId="13" fillId="0" borderId="0" xfId="0" applyNumberFormat="1" applyFont="1" applyAlignment="1" applyProtection="1">
      <protection hidden="1"/>
    </xf>
    <xf numFmtId="0" fontId="30" fillId="0" borderId="0" xfId="53" applyFont="1" applyProtection="1">
      <protection hidden="1"/>
    </xf>
    <xf numFmtId="0" fontId="31" fillId="0" borderId="0" xfId="53" applyFont="1" applyAlignment="1" applyProtection="1">
      <alignment horizontal="center"/>
      <protection hidden="1"/>
    </xf>
    <xf numFmtId="14" fontId="2" fillId="4" borderId="0" xfId="53" applyNumberFormat="1" applyFont="1" applyFill="1" applyProtection="1">
      <protection locked="0"/>
    </xf>
    <xf numFmtId="0" fontId="32" fillId="0" borderId="0" xfId="53" applyFont="1" applyProtection="1">
      <protection hidden="1"/>
    </xf>
    <xf numFmtId="0" fontId="30" fillId="0" borderId="0" xfId="0" applyFont="1" applyAlignment="1" applyProtection="1">
      <alignment wrapText="1"/>
      <protection hidden="1"/>
    </xf>
    <xf numFmtId="0" fontId="0" fillId="0" borderId="0" xfId="0" applyAlignment="1" applyProtection="1"/>
    <xf numFmtId="0" fontId="0" fillId="0" borderId="0" xfId="0" applyAlignment="1" applyProtection="1">
      <protection hidden="1"/>
    </xf>
    <xf numFmtId="0" fontId="30" fillId="0" borderId="0" xfId="0" applyFont="1" applyFill="1" applyBorder="1" applyAlignment="1" applyProtection="1">
      <protection locked="0" hidden="1"/>
    </xf>
    <xf numFmtId="0" fontId="0" fillId="0" borderId="0" xfId="0" applyProtection="1"/>
    <xf numFmtId="4" fontId="8" fillId="4" borderId="2" xfId="0" applyNumberFormat="1" applyFont="1" applyFill="1" applyBorder="1" applyAlignment="1" applyProtection="1">
      <alignment vertical="top" wrapText="1"/>
      <protection locked="0"/>
    </xf>
    <xf numFmtId="167" fontId="8" fillId="4" borderId="2" xfId="0" applyNumberFormat="1" applyFont="1" applyFill="1" applyBorder="1" applyAlignment="1" applyProtection="1">
      <alignment vertical="top" wrapText="1"/>
      <protection locked="0"/>
    </xf>
    <xf numFmtId="0" fontId="4" fillId="0" borderId="0" xfId="0" applyFont="1"/>
    <xf numFmtId="0" fontId="33" fillId="0" borderId="0" xfId="0" applyFont="1"/>
    <xf numFmtId="0" fontId="20" fillId="0" borderId="0" xfId="0" applyFont="1"/>
    <xf numFmtId="0" fontId="34" fillId="0" borderId="0" xfId="0" applyFont="1"/>
    <xf numFmtId="0" fontId="0" fillId="0" borderId="0" xfId="0" applyBorder="1"/>
    <xf numFmtId="0" fontId="8" fillId="4" borderId="1" xfId="0" applyNumberFormat="1" applyFont="1" applyFill="1" applyBorder="1" applyAlignment="1" applyProtection="1">
      <alignment vertical="top" wrapText="1"/>
      <protection locked="0"/>
    </xf>
    <xf numFmtId="167" fontId="0" fillId="0" borderId="0" xfId="0" applyNumberFormat="1" applyAlignment="1" applyProtection="1">
      <alignment horizontal="right" wrapText="1"/>
      <protection hidden="1"/>
    </xf>
    <xf numFmtId="0" fontId="3" fillId="0" borderId="0" xfId="0" applyFont="1"/>
    <xf numFmtId="0" fontId="20" fillId="0" borderId="0" xfId="0" applyFont="1" applyAlignment="1">
      <alignment wrapText="1"/>
    </xf>
    <xf numFmtId="167" fontId="8" fillId="0" borderId="0" xfId="0" applyNumberFormat="1" applyFont="1" applyAlignment="1" applyProtection="1">
      <alignment horizontal="center"/>
      <protection locked="0" hidden="1"/>
    </xf>
    <xf numFmtId="0" fontId="8" fillId="0" borderId="0" xfId="0" applyFont="1" applyAlignment="1" applyProtection="1">
      <alignment horizontal="center"/>
      <protection locked="0" hidden="1"/>
    </xf>
    <xf numFmtId="167" fontId="17" fillId="0" borderId="0" xfId="0" applyNumberFormat="1" applyFont="1" applyAlignment="1" applyProtection="1">
      <alignment horizontal="center" wrapText="1"/>
      <protection locked="0" hidden="1"/>
    </xf>
    <xf numFmtId="0" fontId="0" fillId="0" borderId="0" xfId="0" applyProtection="1">
      <protection locked="0"/>
    </xf>
    <xf numFmtId="0" fontId="8" fillId="0" borderId="0" xfId="0" applyFont="1" applyProtection="1">
      <protection locked="0"/>
    </xf>
    <xf numFmtId="0" fontId="0" fillId="5" borderId="0" xfId="0" applyFill="1" applyProtection="1">
      <protection locked="0"/>
    </xf>
    <xf numFmtId="0" fontId="0" fillId="0" borderId="1" xfId="0" applyBorder="1" applyProtection="1">
      <protection locked="0"/>
    </xf>
    <xf numFmtId="0" fontId="0" fillId="4" borderId="0" xfId="0" applyFill="1" applyProtection="1">
      <protection locked="0"/>
    </xf>
    <xf numFmtId="172" fontId="0" fillId="4" borderId="0" xfId="0" applyNumberFormat="1" applyFill="1" applyProtection="1">
      <protection locked="0"/>
    </xf>
    <xf numFmtId="168" fontId="0" fillId="4" borderId="0" xfId="0" applyNumberFormat="1" applyFill="1" applyProtection="1">
      <protection locked="0"/>
    </xf>
    <xf numFmtId="49" fontId="0" fillId="4" borderId="18" xfId="0" applyNumberFormat="1" applyFill="1" applyBorder="1" applyProtection="1">
      <protection locked="0"/>
    </xf>
    <xf numFmtId="14" fontId="0" fillId="4" borderId="18" xfId="0" applyNumberFormat="1" applyFill="1" applyBorder="1" applyProtection="1">
      <protection locked="0"/>
    </xf>
    <xf numFmtId="49" fontId="0" fillId="4" borderId="0" xfId="0" applyNumberFormat="1" applyFill="1" applyProtection="1">
      <protection locked="0"/>
    </xf>
    <xf numFmtId="0" fontId="0" fillId="4" borderId="0" xfId="0" applyNumberFormat="1" applyFill="1" applyProtection="1">
      <protection locked="0"/>
    </xf>
    <xf numFmtId="0" fontId="0" fillId="4" borderId="18" xfId="0" applyFill="1" applyBorder="1" applyProtection="1">
      <protection locked="0"/>
    </xf>
    <xf numFmtId="49" fontId="0" fillId="0" borderId="0" xfId="0" applyNumberFormat="1"/>
    <xf numFmtId="0" fontId="0" fillId="4" borderId="1" xfId="0" applyFill="1" applyBorder="1" applyProtection="1">
      <protection locked="0"/>
    </xf>
    <xf numFmtId="49" fontId="0" fillId="6" borderId="0" xfId="0" applyNumberFormat="1" applyFill="1"/>
    <xf numFmtId="49" fontId="0" fillId="7" borderId="0" xfId="0" applyNumberFormat="1" applyFill="1"/>
    <xf numFmtId="49" fontId="0" fillId="8" borderId="0" xfId="0" applyNumberFormat="1" applyFill="1"/>
    <xf numFmtId="49" fontId="44" fillId="0" borderId="0" xfId="52" applyNumberFormat="1"/>
    <xf numFmtId="0" fontId="33" fillId="4" borderId="0" xfId="0" applyFont="1" applyFill="1" applyProtection="1">
      <protection locked="0"/>
    </xf>
    <xf numFmtId="0" fontId="8" fillId="0" borderId="0" xfId="51" applyFont="1" applyProtection="1">
      <protection locked="0"/>
    </xf>
    <xf numFmtId="3" fontId="17" fillId="0" borderId="0" xfId="0" applyNumberFormat="1" applyFont="1" applyAlignment="1" applyProtection="1">
      <alignment wrapText="1"/>
      <protection hidden="1"/>
    </xf>
    <xf numFmtId="0" fontId="18" fillId="0" borderId="0" xfId="0" applyFont="1" applyAlignment="1" applyProtection="1">
      <alignment wrapText="1"/>
      <protection hidden="1"/>
    </xf>
    <xf numFmtId="0" fontId="17" fillId="0" borderId="0" xfId="0" applyFont="1" applyAlignment="1" applyProtection="1">
      <alignment wrapText="1"/>
      <protection hidden="1"/>
    </xf>
    <xf numFmtId="1" fontId="17" fillId="0" borderId="0" xfId="0" applyNumberFormat="1" applyFont="1" applyAlignment="1" applyProtection="1">
      <alignment wrapText="1"/>
      <protection hidden="1"/>
    </xf>
    <xf numFmtId="168" fontId="8" fillId="0" borderId="0" xfId="0" applyNumberFormat="1" applyFont="1" applyAlignment="1" applyProtection="1">
      <protection hidden="1"/>
    </xf>
    <xf numFmtId="167" fontId="8" fillId="9" borderId="1" xfId="0" applyNumberFormat="1" applyFont="1" applyFill="1" applyBorder="1" applyAlignment="1" applyProtection="1">
      <protection hidden="1"/>
    </xf>
    <xf numFmtId="167" fontId="17" fillId="0" borderId="0" xfId="0" applyNumberFormat="1" applyFont="1" applyAlignment="1" applyProtection="1">
      <alignment horizontal="center" wrapText="1"/>
      <protection hidden="1"/>
    </xf>
    <xf numFmtId="167" fontId="8" fillId="0" borderId="1" xfId="0" applyNumberFormat="1" applyFont="1" applyBorder="1" applyAlignment="1" applyProtection="1">
      <alignment horizontal="right" wrapText="1"/>
      <protection hidden="1"/>
    </xf>
    <xf numFmtId="4" fontId="13" fillId="0" borderId="3" xfId="0" applyNumberFormat="1" applyFont="1" applyBorder="1" applyAlignment="1" applyProtection="1">
      <protection hidden="1"/>
    </xf>
    <xf numFmtId="4" fontId="13" fillId="0" borderId="4" xfId="0" applyNumberFormat="1" applyFont="1" applyBorder="1" applyAlignment="1" applyProtection="1">
      <protection hidden="1"/>
    </xf>
    <xf numFmtId="0" fontId="19" fillId="0" borderId="1" xfId="0" applyFont="1" applyBorder="1" applyAlignment="1" applyProtection="1">
      <alignment horizontal="center" vertical="center"/>
      <protection hidden="1"/>
    </xf>
    <xf numFmtId="0" fontId="0" fillId="0" borderId="0" xfId="0" applyBorder="1" applyAlignment="1" applyProtection="1">
      <protection hidden="1"/>
    </xf>
    <xf numFmtId="167" fontId="8" fillId="0" borderId="0" xfId="0" applyNumberFormat="1" applyFont="1" applyBorder="1" applyProtection="1">
      <protection hidden="1"/>
    </xf>
    <xf numFmtId="0" fontId="8" fillId="0" borderId="0" xfId="0" applyFont="1" applyAlignment="1" applyProtection="1">
      <alignment vertical="center"/>
      <protection hidden="1"/>
    </xf>
    <xf numFmtId="168" fontId="8" fillId="4" borderId="1" xfId="0" applyNumberFormat="1" applyFont="1" applyFill="1" applyBorder="1" applyAlignment="1" applyProtection="1">
      <alignment horizontal="center" vertical="top" wrapText="1"/>
      <protection locked="0"/>
    </xf>
    <xf numFmtId="167" fontId="8" fillId="11" borderId="1" xfId="0" applyNumberFormat="1" applyFont="1" applyFill="1" applyBorder="1" applyAlignment="1" applyProtection="1">
      <alignment horizontal="center" vertical="top" wrapText="1"/>
      <protection hidden="1"/>
    </xf>
    <xf numFmtId="0" fontId="8" fillId="0" borderId="0" xfId="0" applyFont="1" applyAlignment="1" applyProtection="1">
      <alignment horizontal="right"/>
      <protection hidden="1"/>
    </xf>
    <xf numFmtId="14" fontId="13" fillId="0" borderId="5" xfId="0" applyNumberFormat="1" applyFont="1" applyBorder="1" applyAlignment="1" applyProtection="1">
      <protection hidden="1"/>
    </xf>
    <xf numFmtId="0" fontId="15" fillId="0" borderId="6" xfId="0" applyFont="1" applyBorder="1" applyAlignment="1" applyProtection="1">
      <alignment wrapText="1"/>
      <protection hidden="1"/>
    </xf>
    <xf numFmtId="168" fontId="8" fillId="0" borderId="0" xfId="0" applyNumberFormat="1" applyFont="1" applyAlignment="1" applyProtection="1">
      <alignment wrapText="1"/>
      <protection hidden="1"/>
    </xf>
    <xf numFmtId="0" fontId="17" fillId="0" borderId="0" xfId="0" applyFont="1" applyAlignment="1" applyProtection="1">
      <protection hidden="1"/>
    </xf>
    <xf numFmtId="164" fontId="8" fillId="0" borderId="1" xfId="57" applyNumberFormat="1" applyFont="1" applyBorder="1" applyAlignment="1" applyProtection="1">
      <protection hidden="1"/>
    </xf>
    <xf numFmtId="0" fontId="13" fillId="0" borderId="3" xfId="0" applyFont="1" applyBorder="1" applyAlignment="1" applyProtection="1">
      <protection hidden="1"/>
    </xf>
    <xf numFmtId="0" fontId="13" fillId="0" borderId="7" xfId="0" applyFont="1" applyBorder="1" applyAlignment="1" applyProtection="1">
      <protection hidden="1"/>
    </xf>
    <xf numFmtId="0" fontId="8" fillId="0" borderId="7" xfId="0" applyFont="1" applyBorder="1" applyAlignment="1" applyProtection="1">
      <protection hidden="1"/>
    </xf>
    <xf numFmtId="0" fontId="8" fillId="0" borderId="4" xfId="0" applyFont="1" applyBorder="1" applyAlignment="1" applyProtection="1">
      <protection hidden="1"/>
    </xf>
    <xf numFmtId="168" fontId="35" fillId="0" borderId="0" xfId="0" applyNumberFormat="1" applyFont="1" applyAlignment="1" applyProtection="1">
      <alignment horizontal="right"/>
      <protection hidden="1"/>
    </xf>
    <xf numFmtId="0" fontId="21" fillId="11" borderId="1" xfId="0" applyFont="1" applyFill="1" applyBorder="1" applyAlignment="1" applyProtection="1">
      <alignment vertical="center"/>
      <protection hidden="1"/>
    </xf>
    <xf numFmtId="167" fontId="13" fillId="0" borderId="3" xfId="0" applyNumberFormat="1" applyFont="1" applyBorder="1" applyAlignment="1" applyProtection="1">
      <protection hidden="1"/>
    </xf>
    <xf numFmtId="0" fontId="0" fillId="0" borderId="4" xfId="0" applyBorder="1" applyAlignment="1" applyProtection="1">
      <protection hidden="1"/>
    </xf>
    <xf numFmtId="0" fontId="35" fillId="0" borderId="0" xfId="0" applyFont="1" applyAlignment="1" applyProtection="1">
      <alignment wrapText="1"/>
      <protection hidden="1"/>
    </xf>
    <xf numFmtId="14" fontId="13" fillId="0" borderId="0" xfId="0" applyNumberFormat="1" applyFont="1" applyBorder="1" applyAlignment="1" applyProtection="1">
      <protection hidden="1"/>
    </xf>
    <xf numFmtId="167" fontId="13" fillId="0" borderId="1" xfId="0" applyNumberFormat="1" applyFont="1" applyBorder="1" applyAlignment="1" applyProtection="1">
      <alignment horizontal="center" vertical="center" wrapText="1"/>
      <protection hidden="1"/>
    </xf>
    <xf numFmtId="167" fontId="13" fillId="0" borderId="0" xfId="0" applyNumberFormat="1" applyFont="1" applyBorder="1" applyAlignment="1" applyProtection="1">
      <protection hidden="1"/>
    </xf>
    <xf numFmtId="4" fontId="13" fillId="0" borderId="0" xfId="42" applyNumberFormat="1" applyFont="1" applyAlignment="1" applyProtection="1">
      <protection hidden="1"/>
    </xf>
    <xf numFmtId="0" fontId="36" fillId="0" borderId="8" xfId="0" applyFont="1" applyBorder="1" applyAlignment="1">
      <alignment vertical="top"/>
    </xf>
    <xf numFmtId="168" fontId="36" fillId="0" borderId="8" xfId="0" applyNumberFormat="1" applyFont="1" applyBorder="1" applyAlignment="1">
      <alignment horizontal="center" vertical="top"/>
    </xf>
    <xf numFmtId="0" fontId="0" fillId="0" borderId="8" xfId="0" applyBorder="1" applyAlignment="1">
      <alignment vertical="top"/>
    </xf>
    <xf numFmtId="168" fontId="8" fillId="0" borderId="8" xfId="0" applyNumberFormat="1" applyFont="1" applyBorder="1" applyAlignment="1">
      <alignment horizontal="center" vertical="top"/>
    </xf>
    <xf numFmtId="0" fontId="8" fillId="0" borderId="8" xfId="0" applyFont="1" applyBorder="1" applyAlignment="1">
      <alignment vertical="top"/>
    </xf>
    <xf numFmtId="4" fontId="8" fillId="0" borderId="8" xfId="0" applyNumberFormat="1" applyFont="1" applyBorder="1" applyAlignment="1">
      <alignment horizontal="right" vertical="top"/>
    </xf>
    <xf numFmtId="4" fontId="8" fillId="0" borderId="8" xfId="0" applyNumberFormat="1" applyFont="1" applyBorder="1" applyAlignment="1" applyProtection="1">
      <alignment horizontal="right" vertical="top"/>
      <protection locked="0"/>
    </xf>
    <xf numFmtId="0" fontId="8" fillId="0" borderId="8" xfId="0" applyFont="1" applyBorder="1" applyAlignment="1" applyProtection="1">
      <alignment vertical="top" wrapText="1"/>
    </xf>
    <xf numFmtId="0" fontId="3" fillId="0" borderId="0" xfId="53" applyFont="1" applyProtection="1">
      <protection hidden="1"/>
    </xf>
    <xf numFmtId="0" fontId="3" fillId="0" borderId="0" xfId="53" applyFont="1" applyAlignment="1" applyProtection="1">
      <protection hidden="1"/>
    </xf>
    <xf numFmtId="0" fontId="3" fillId="0" borderId="0" xfId="53" applyFont="1" applyAlignment="1" applyProtection="1">
      <alignment horizontal="center"/>
      <protection hidden="1"/>
    </xf>
    <xf numFmtId="0" fontId="3" fillId="0" borderId="0" xfId="53" applyFont="1" applyAlignment="1" applyProtection="1">
      <alignment horizontal="right"/>
      <protection hidden="1"/>
    </xf>
    <xf numFmtId="0" fontId="33" fillId="0" borderId="8" xfId="0" applyFont="1" applyBorder="1" applyAlignment="1">
      <alignment vertical="top"/>
    </xf>
    <xf numFmtId="0" fontId="8" fillId="0" borderId="1" xfId="0" applyFont="1" applyBorder="1" applyAlignment="1" applyProtection="1">
      <alignment horizontal="center" vertical="top"/>
      <protection hidden="1"/>
    </xf>
    <xf numFmtId="0" fontId="8" fillId="0" borderId="0" xfId="0" applyFont="1" applyAlignment="1" applyProtection="1">
      <alignment vertical="top"/>
      <protection hidden="1"/>
    </xf>
    <xf numFmtId="0" fontId="8" fillId="10" borderId="9" xfId="0" applyFont="1" applyFill="1" applyBorder="1" applyAlignment="1" applyProtection="1">
      <alignment horizontal="center" vertical="top"/>
      <protection hidden="1"/>
    </xf>
    <xf numFmtId="167" fontId="24" fillId="0" borderId="1" xfId="0" applyNumberFormat="1" applyFont="1" applyBorder="1" applyAlignment="1" applyProtection="1">
      <alignment horizontal="center" vertical="top" wrapText="1"/>
      <protection hidden="1"/>
    </xf>
    <xf numFmtId="167" fontId="24" fillId="0" borderId="10" xfId="0" applyNumberFormat="1" applyFont="1" applyBorder="1" applyAlignment="1" applyProtection="1">
      <alignment horizontal="center" vertical="top" wrapText="1"/>
      <protection hidden="1"/>
    </xf>
    <xf numFmtId="4" fontId="24" fillId="0" borderId="2" xfId="0" applyNumberFormat="1" applyFont="1" applyBorder="1" applyAlignment="1" applyProtection="1">
      <alignment horizontal="center" vertical="top" wrapText="1"/>
      <protection hidden="1"/>
    </xf>
    <xf numFmtId="1" fontId="8" fillId="0" borderId="1" xfId="0" applyNumberFormat="1" applyFont="1" applyBorder="1" applyAlignment="1" applyProtection="1">
      <alignment horizontal="center" vertical="top" wrapText="1"/>
      <protection hidden="1"/>
    </xf>
    <xf numFmtId="169" fontId="8" fillId="4" borderId="1" xfId="0" applyNumberFormat="1" applyFont="1" applyFill="1" applyBorder="1" applyAlignment="1" applyProtection="1">
      <alignment vertical="top" wrapText="1"/>
      <protection locked="0"/>
    </xf>
    <xf numFmtId="4" fontId="8" fillId="0" borderId="1" xfId="0" applyNumberFormat="1" applyFont="1" applyBorder="1" applyAlignment="1" applyProtection="1">
      <alignment horizontal="center" vertical="top" wrapText="1"/>
      <protection hidden="1"/>
    </xf>
    <xf numFmtId="167" fontId="8" fillId="0" borderId="1" xfId="0" applyNumberFormat="1" applyFont="1" applyBorder="1" applyAlignment="1" applyProtection="1">
      <alignment horizontal="center" vertical="top" wrapText="1"/>
      <protection hidden="1"/>
    </xf>
    <xf numFmtId="168" fontId="8" fillId="0" borderId="1" xfId="0" applyNumberFormat="1" applyFont="1" applyBorder="1" applyAlignment="1" applyProtection="1">
      <alignment horizontal="center" vertical="top" wrapText="1"/>
      <protection hidden="1"/>
    </xf>
    <xf numFmtId="0" fontId="2" fillId="0" borderId="1" xfId="0" applyFont="1" applyBorder="1" applyAlignment="1" applyProtection="1">
      <alignment wrapText="1"/>
      <protection hidden="1"/>
    </xf>
    <xf numFmtId="0" fontId="47" fillId="0" borderId="0" xfId="0" applyFont="1" applyAlignment="1" applyProtection="1">
      <protection hidden="1"/>
    </xf>
    <xf numFmtId="0" fontId="47" fillId="0" borderId="0" xfId="0" applyFont="1" applyAlignment="1" applyProtection="1">
      <alignment wrapText="1"/>
      <protection hidden="1"/>
    </xf>
    <xf numFmtId="0" fontId="48" fillId="10" borderId="11" xfId="0" applyFont="1" applyFill="1" applyBorder="1" applyAlignment="1" applyProtection="1">
      <alignment horizontal="center" wrapText="1"/>
      <protection hidden="1"/>
    </xf>
    <xf numFmtId="0" fontId="48" fillId="0" borderId="0" xfId="0" applyFont="1" applyBorder="1" applyAlignment="1" applyProtection="1">
      <alignment horizontal="center" wrapText="1"/>
      <protection hidden="1"/>
    </xf>
    <xf numFmtId="0" fontId="47" fillId="0" borderId="0" xfId="0" applyFont="1" applyProtection="1">
      <protection hidden="1"/>
    </xf>
    <xf numFmtId="167" fontId="47" fillId="0" borderId="0" xfId="0" applyNumberFormat="1" applyFont="1" applyBorder="1" applyAlignment="1" applyProtection="1">
      <alignment wrapText="1"/>
      <protection hidden="1"/>
    </xf>
    <xf numFmtId="0" fontId="48" fillId="0" borderId="0" xfId="0" applyFont="1" applyProtection="1">
      <protection hidden="1"/>
    </xf>
    <xf numFmtId="0" fontId="47" fillId="0" borderId="11" xfId="0" applyFont="1" applyBorder="1" applyAlignment="1" applyProtection="1">
      <protection hidden="1"/>
    </xf>
    <xf numFmtId="0" fontId="47" fillId="0" borderId="6" xfId="0" applyFont="1" applyBorder="1" applyAlignment="1" applyProtection="1">
      <protection hidden="1"/>
    </xf>
    <xf numFmtId="167" fontId="47" fillId="0" borderId="0" xfId="0" applyNumberFormat="1" applyFont="1" applyAlignment="1" applyProtection="1">
      <alignment wrapText="1"/>
      <protection hidden="1"/>
    </xf>
    <xf numFmtId="0" fontId="47" fillId="0" borderId="0" xfId="0" applyFont="1" applyAlignment="1" applyProtection="1">
      <alignment horizontal="right"/>
      <protection hidden="1"/>
    </xf>
    <xf numFmtId="167" fontId="49" fillId="0" borderId="12" xfId="0" applyNumberFormat="1" applyFont="1" applyBorder="1" applyAlignment="1" applyProtection="1">
      <alignment wrapText="1"/>
      <protection hidden="1"/>
    </xf>
    <xf numFmtId="168" fontId="49" fillId="0" borderId="0" xfId="0" applyNumberFormat="1" applyFont="1" applyBorder="1" applyAlignment="1" applyProtection="1">
      <protection hidden="1"/>
    </xf>
    <xf numFmtId="167" fontId="49" fillId="0" borderId="0" xfId="0" applyNumberFormat="1" applyFont="1" applyBorder="1" applyAlignment="1" applyProtection="1">
      <alignment wrapText="1"/>
      <protection hidden="1"/>
    </xf>
    <xf numFmtId="0" fontId="50" fillId="0" borderId="0" xfId="0" applyFont="1" applyBorder="1" applyAlignment="1" applyProtection="1">
      <protection hidden="1"/>
    </xf>
    <xf numFmtId="0" fontId="50" fillId="0" borderId="0" xfId="0" applyFont="1" applyAlignment="1" applyProtection="1">
      <protection hidden="1"/>
    </xf>
    <xf numFmtId="0" fontId="47" fillId="0" borderId="0" xfId="0" applyFont="1" applyBorder="1" applyAlignment="1" applyProtection="1">
      <alignment wrapText="1"/>
      <protection hidden="1"/>
    </xf>
    <xf numFmtId="0" fontId="47" fillId="0" borderId="6" xfId="0" applyFont="1" applyBorder="1" applyAlignment="1" applyProtection="1">
      <alignment wrapText="1"/>
      <protection hidden="1"/>
    </xf>
    <xf numFmtId="167" fontId="47" fillId="0" borderId="0" xfId="0" applyNumberFormat="1" applyFont="1" applyProtection="1">
      <protection hidden="1"/>
    </xf>
    <xf numFmtId="0" fontId="48" fillId="0" borderId="0" xfId="0" applyFont="1" applyBorder="1" applyAlignment="1" applyProtection="1">
      <protection hidden="1"/>
    </xf>
    <xf numFmtId="167" fontId="47" fillId="0" borderId="0" xfId="0" applyNumberFormat="1" applyFont="1" applyBorder="1" applyAlignment="1" applyProtection="1">
      <protection hidden="1"/>
    </xf>
    <xf numFmtId="0" fontId="49" fillId="0" borderId="0" xfId="0" applyFont="1" applyAlignment="1" applyProtection="1">
      <alignment wrapText="1"/>
      <protection hidden="1"/>
    </xf>
    <xf numFmtId="0" fontId="51" fillId="0" borderId="0" xfId="0" applyFont="1" applyAlignment="1" applyProtection="1">
      <alignment wrapText="1"/>
      <protection hidden="1"/>
    </xf>
    <xf numFmtId="4" fontId="47" fillId="0" borderId="11" xfId="0" applyNumberFormat="1" applyFont="1" applyBorder="1" applyAlignment="1" applyProtection="1">
      <alignment horizontal="center" vertical="center" wrapText="1"/>
      <protection hidden="1"/>
    </xf>
    <xf numFmtId="0" fontId="51" fillId="0" borderId="0" xfId="0" applyFont="1" applyAlignment="1" applyProtection="1">
      <protection hidden="1"/>
    </xf>
    <xf numFmtId="167" fontId="47" fillId="0" borderId="0" xfId="0" applyNumberFormat="1" applyFont="1" applyAlignment="1" applyProtection="1">
      <protection hidden="1"/>
    </xf>
    <xf numFmtId="168" fontId="47" fillId="0" borderId="0" xfId="0" applyNumberFormat="1" applyFont="1" applyProtection="1">
      <protection hidden="1"/>
    </xf>
    <xf numFmtId="3" fontId="49" fillId="0" borderId="0" xfId="0" applyNumberFormat="1" applyFont="1" applyAlignment="1" applyProtection="1">
      <alignment wrapText="1"/>
      <protection hidden="1"/>
    </xf>
    <xf numFmtId="167" fontId="2" fillId="0" borderId="1" xfId="0" applyNumberFormat="1" applyFont="1" applyBorder="1" applyAlignment="1" applyProtection="1">
      <alignment wrapText="1"/>
      <protection hidden="1"/>
    </xf>
    <xf numFmtId="0" fontId="3" fillId="0" borderId="1" xfId="0" applyFont="1" applyBorder="1" applyAlignment="1" applyProtection="1">
      <alignment horizontal="center" vertical="center" wrapText="1"/>
      <protection hidden="1"/>
    </xf>
    <xf numFmtId="0" fontId="47" fillId="0" borderId="0" xfId="42" applyFont="1" applyProtection="1">
      <protection hidden="1"/>
    </xf>
    <xf numFmtId="0" fontId="0" fillId="31" borderId="0" xfId="0" applyFill="1" applyAlignment="1" applyProtection="1">
      <alignment wrapText="1"/>
      <protection hidden="1"/>
    </xf>
    <xf numFmtId="0" fontId="8" fillId="31" borderId="0" xfId="0" applyFont="1" applyFill="1" applyAlignment="1" applyProtection="1">
      <alignment wrapText="1"/>
      <protection hidden="1"/>
    </xf>
    <xf numFmtId="0" fontId="3" fillId="31" borderId="1" xfId="0" applyFont="1" applyFill="1" applyBorder="1" applyAlignment="1" applyProtection="1">
      <alignment horizontal="center" vertical="center" wrapText="1"/>
      <protection hidden="1"/>
    </xf>
    <xf numFmtId="0" fontId="12" fillId="31" borderId="0" xfId="0" applyFont="1" applyFill="1" applyAlignment="1" applyProtection="1">
      <alignment wrapText="1"/>
      <protection hidden="1"/>
    </xf>
    <xf numFmtId="0" fontId="3" fillId="31" borderId="0" xfId="0" applyFont="1" applyFill="1" applyAlignment="1" applyProtection="1">
      <alignment horizontal="center" vertical="center" wrapText="1"/>
      <protection hidden="1"/>
    </xf>
    <xf numFmtId="0" fontId="3" fillId="31" borderId="0" xfId="0" applyFont="1" applyFill="1" applyAlignment="1" applyProtection="1">
      <alignment wrapText="1"/>
      <protection hidden="1"/>
    </xf>
    <xf numFmtId="0" fontId="30" fillId="31" borderId="0" xfId="0" applyFont="1" applyFill="1" applyAlignment="1" applyProtection="1">
      <alignment wrapText="1"/>
      <protection hidden="1"/>
    </xf>
    <xf numFmtId="0" fontId="0" fillId="32" borderId="0" xfId="0" applyFill="1" applyAlignment="1" applyProtection="1">
      <alignment wrapText="1"/>
      <protection hidden="1"/>
    </xf>
    <xf numFmtId="0" fontId="8" fillId="32" borderId="0" xfId="0" applyFont="1" applyFill="1" applyAlignment="1" applyProtection="1">
      <alignment wrapText="1"/>
      <protection hidden="1"/>
    </xf>
    <xf numFmtId="0" fontId="3" fillId="32" borderId="1" xfId="0" applyFont="1" applyFill="1" applyBorder="1" applyAlignment="1" applyProtection="1">
      <alignment horizontal="center" vertical="center" wrapText="1"/>
      <protection hidden="1"/>
    </xf>
    <xf numFmtId="0" fontId="12" fillId="32" borderId="0" xfId="0" applyFont="1" applyFill="1" applyAlignment="1" applyProtection="1">
      <alignment wrapText="1"/>
      <protection hidden="1"/>
    </xf>
    <xf numFmtId="0" fontId="3" fillId="32" borderId="0" xfId="0" applyFont="1" applyFill="1" applyAlignment="1" applyProtection="1">
      <alignment horizontal="center" vertical="center" wrapText="1"/>
      <protection hidden="1"/>
    </xf>
    <xf numFmtId="0" fontId="3" fillId="32" borderId="0" xfId="0" applyFont="1" applyFill="1" applyAlignment="1" applyProtection="1">
      <alignment wrapText="1"/>
      <protection hidden="1"/>
    </xf>
    <xf numFmtId="0" fontId="30" fillId="32" borderId="0" xfId="0" applyFont="1" applyFill="1" applyAlignment="1" applyProtection="1">
      <alignment wrapText="1"/>
      <protection hidden="1"/>
    </xf>
    <xf numFmtId="0" fontId="0" fillId="0" borderId="0" xfId="0" applyFill="1" applyAlignment="1" applyProtection="1">
      <alignment wrapText="1"/>
      <protection hidden="1"/>
    </xf>
    <xf numFmtId="0" fontId="8" fillId="0" borderId="0" xfId="0" applyFont="1" applyFill="1" applyAlignment="1" applyProtection="1">
      <alignment wrapText="1"/>
      <protection hidden="1"/>
    </xf>
    <xf numFmtId="0" fontId="12" fillId="0" borderId="0" xfId="0" applyFont="1" applyFill="1" applyAlignment="1" applyProtection="1">
      <alignment wrapText="1"/>
      <protection hidden="1"/>
    </xf>
    <xf numFmtId="0" fontId="3" fillId="0" borderId="0" xfId="0" applyFont="1" applyFill="1" applyAlignment="1" applyProtection="1">
      <alignment horizontal="center" vertical="center" wrapText="1"/>
      <protection hidden="1"/>
    </xf>
    <xf numFmtId="0" fontId="3" fillId="0" borderId="0" xfId="0" applyFont="1" applyFill="1" applyAlignment="1" applyProtection="1">
      <alignment wrapText="1"/>
      <protection hidden="1"/>
    </xf>
    <xf numFmtId="0" fontId="30" fillId="0" borderId="0" xfId="0" applyFont="1" applyFill="1" applyAlignment="1" applyProtection="1">
      <alignment wrapText="1"/>
      <protection hidden="1"/>
    </xf>
    <xf numFmtId="0" fontId="0" fillId="33" borderId="0" xfId="0" applyFill="1" applyAlignment="1" applyProtection="1">
      <alignment wrapText="1"/>
      <protection hidden="1"/>
    </xf>
    <xf numFmtId="0" fontId="8" fillId="33" borderId="0" xfId="0" applyFont="1" applyFill="1" applyAlignment="1" applyProtection="1">
      <alignment wrapText="1"/>
      <protection hidden="1"/>
    </xf>
    <xf numFmtId="0" fontId="3" fillId="33" borderId="1" xfId="0" applyFont="1" applyFill="1" applyBorder="1" applyAlignment="1" applyProtection="1">
      <alignment horizontal="center" vertical="center" wrapText="1"/>
      <protection hidden="1"/>
    </xf>
    <xf numFmtId="167" fontId="3" fillId="33" borderId="1" xfId="0" applyNumberFormat="1" applyFont="1" applyFill="1" applyBorder="1" applyAlignment="1" applyProtection="1">
      <alignment wrapText="1"/>
      <protection hidden="1"/>
    </xf>
    <xf numFmtId="167" fontId="2" fillId="33" borderId="1" xfId="0" applyNumberFormat="1" applyFont="1" applyFill="1" applyBorder="1" applyAlignment="1" applyProtection="1">
      <alignment wrapText="1"/>
      <protection hidden="1"/>
    </xf>
    <xf numFmtId="0" fontId="12" fillId="33" borderId="0" xfId="0" applyFont="1" applyFill="1" applyAlignment="1" applyProtection="1">
      <alignment wrapText="1"/>
      <protection hidden="1"/>
    </xf>
    <xf numFmtId="0" fontId="3" fillId="33" borderId="0" xfId="0" applyFont="1" applyFill="1" applyAlignment="1" applyProtection="1">
      <alignment horizontal="center" vertical="center" wrapText="1"/>
      <protection hidden="1"/>
    </xf>
    <xf numFmtId="0" fontId="3" fillId="33" borderId="0" xfId="0" applyFont="1" applyFill="1" applyAlignment="1" applyProtection="1">
      <alignment wrapText="1"/>
      <protection hidden="1"/>
    </xf>
    <xf numFmtId="0" fontId="3" fillId="33" borderId="0" xfId="0" applyFont="1" applyFill="1" applyAlignment="1" applyProtection="1">
      <alignment horizontal="right"/>
      <protection hidden="1"/>
    </xf>
    <xf numFmtId="0" fontId="30" fillId="33" borderId="0" xfId="0" applyFont="1" applyFill="1" applyAlignment="1" applyProtection="1">
      <alignment wrapText="1"/>
      <protection hidden="1"/>
    </xf>
    <xf numFmtId="167" fontId="3" fillId="33" borderId="9" xfId="0" applyNumberFormat="1" applyFont="1" applyFill="1" applyBorder="1" applyAlignment="1" applyProtection="1">
      <alignment wrapText="1"/>
      <protection hidden="1"/>
    </xf>
    <xf numFmtId="167" fontId="0" fillId="32" borderId="0" xfId="0" applyNumberFormat="1" applyFill="1" applyAlignment="1" applyProtection="1">
      <alignment wrapText="1"/>
      <protection hidden="1"/>
    </xf>
    <xf numFmtId="4" fontId="3" fillId="32" borderId="1" xfId="0" applyNumberFormat="1" applyFont="1" applyFill="1" applyBorder="1" applyAlignment="1" applyProtection="1">
      <alignment wrapText="1"/>
      <protection hidden="1"/>
    </xf>
    <xf numFmtId="4" fontId="2" fillId="32" borderId="1" xfId="0" applyNumberFormat="1" applyFont="1" applyFill="1" applyBorder="1" applyAlignment="1" applyProtection="1">
      <alignment wrapText="1"/>
      <protection hidden="1"/>
    </xf>
    <xf numFmtId="167" fontId="3" fillId="32" borderId="0" xfId="0" applyNumberFormat="1" applyFont="1" applyFill="1" applyAlignment="1" applyProtection="1">
      <alignment wrapText="1"/>
      <protection hidden="1"/>
    </xf>
    <xf numFmtId="0" fontId="0" fillId="34" borderId="0" xfId="0" applyFill="1" applyAlignment="1" applyProtection="1">
      <alignment wrapText="1"/>
      <protection hidden="1"/>
    </xf>
    <xf numFmtId="0" fontId="3" fillId="34" borderId="1" xfId="0" applyFont="1" applyFill="1" applyBorder="1" applyAlignment="1" applyProtection="1">
      <alignment horizontal="center" vertical="center" wrapText="1"/>
      <protection hidden="1"/>
    </xf>
    <xf numFmtId="167" fontId="3" fillId="34" borderId="1" xfId="0" applyNumberFormat="1" applyFont="1" applyFill="1" applyBorder="1" applyAlignment="1" applyProtection="1">
      <alignment wrapText="1"/>
      <protection hidden="1"/>
    </xf>
    <xf numFmtId="167" fontId="2" fillId="34" borderId="1" xfId="0" applyNumberFormat="1" applyFont="1" applyFill="1" applyBorder="1" applyAlignment="1" applyProtection="1">
      <alignment wrapText="1"/>
      <protection hidden="1"/>
    </xf>
    <xf numFmtId="0" fontId="8" fillId="34" borderId="0" xfId="0" applyFont="1" applyFill="1" applyAlignment="1" applyProtection="1">
      <alignment wrapText="1"/>
      <protection hidden="1"/>
    </xf>
    <xf numFmtId="167" fontId="8" fillId="34" borderId="0" xfId="0" applyNumberFormat="1" applyFont="1" applyFill="1" applyAlignment="1" applyProtection="1">
      <alignment wrapText="1"/>
      <protection hidden="1"/>
    </xf>
    <xf numFmtId="0" fontId="12" fillId="34" borderId="0" xfId="0" applyFont="1" applyFill="1" applyAlignment="1" applyProtection="1">
      <alignment wrapText="1"/>
      <protection hidden="1"/>
    </xf>
    <xf numFmtId="0" fontId="3" fillId="34" borderId="0" xfId="0" applyFont="1" applyFill="1" applyAlignment="1" applyProtection="1">
      <alignment horizontal="center" vertical="center" wrapText="1"/>
      <protection hidden="1"/>
    </xf>
    <xf numFmtId="0" fontId="3" fillId="34" borderId="0" xfId="0" applyFont="1" applyFill="1" applyAlignment="1" applyProtection="1">
      <alignment wrapText="1"/>
      <protection hidden="1"/>
    </xf>
    <xf numFmtId="0" fontId="2" fillId="34" borderId="0" xfId="0" applyFont="1" applyFill="1" applyAlignment="1" applyProtection="1">
      <alignment wrapText="1"/>
      <protection hidden="1"/>
    </xf>
    <xf numFmtId="0" fontId="30" fillId="34" borderId="0" xfId="0" applyFont="1" applyFill="1" applyAlignment="1" applyProtection="1">
      <alignment wrapText="1"/>
      <protection hidden="1"/>
    </xf>
    <xf numFmtId="0" fontId="3" fillId="31" borderId="1" xfId="0" applyFont="1" applyFill="1" applyBorder="1" applyAlignment="1" applyProtection="1">
      <alignment wrapText="1"/>
      <protection hidden="1"/>
    </xf>
    <xf numFmtId="0" fontId="2" fillId="31" borderId="1" xfId="0" applyFont="1" applyFill="1" applyBorder="1" applyAlignment="1" applyProtection="1">
      <alignment wrapText="1"/>
      <protection hidden="1"/>
    </xf>
    <xf numFmtId="0" fontId="2" fillId="31" borderId="0" xfId="0" applyFont="1" applyFill="1" applyAlignment="1" applyProtection="1">
      <alignment wrapText="1"/>
      <protection hidden="1"/>
    </xf>
    <xf numFmtId="167" fontId="3" fillId="31" borderId="0" xfId="0" applyNumberFormat="1" applyFont="1" applyFill="1" applyAlignment="1" applyProtection="1">
      <alignment wrapText="1"/>
      <protection hidden="1"/>
    </xf>
    <xf numFmtId="0" fontId="0" fillId="35" borderId="0" xfId="0" applyFill="1" applyAlignment="1" applyProtection="1">
      <alignment wrapText="1"/>
      <protection hidden="1"/>
    </xf>
    <xf numFmtId="0" fontId="8" fillId="35" borderId="0" xfId="0" applyFont="1" applyFill="1" applyAlignment="1" applyProtection="1">
      <alignment wrapText="1"/>
      <protection hidden="1"/>
    </xf>
    <xf numFmtId="0" fontId="3" fillId="35" borderId="1" xfId="0" applyFont="1" applyFill="1" applyBorder="1" applyAlignment="1" applyProtection="1">
      <alignment horizontal="center" vertical="center" wrapText="1"/>
      <protection hidden="1"/>
    </xf>
    <xf numFmtId="167" fontId="3" fillId="35" borderId="1" xfId="0" applyNumberFormat="1" applyFont="1" applyFill="1" applyBorder="1" applyAlignment="1" applyProtection="1">
      <alignment wrapText="1"/>
      <protection hidden="1"/>
    </xf>
    <xf numFmtId="167" fontId="2" fillId="35" borderId="1" xfId="0" applyNumberFormat="1" applyFont="1" applyFill="1" applyBorder="1" applyAlignment="1" applyProtection="1">
      <alignment wrapText="1"/>
      <protection hidden="1"/>
    </xf>
    <xf numFmtId="167" fontId="8" fillId="35" borderId="0" xfId="0" applyNumberFormat="1" applyFont="1" applyFill="1" applyAlignment="1" applyProtection="1">
      <alignment wrapText="1"/>
      <protection hidden="1"/>
    </xf>
    <xf numFmtId="0" fontId="12" fillId="35" borderId="0" xfId="0" applyFont="1" applyFill="1" applyAlignment="1" applyProtection="1">
      <alignment wrapText="1"/>
      <protection hidden="1"/>
    </xf>
    <xf numFmtId="0" fontId="3" fillId="35" borderId="0" xfId="0" applyFont="1" applyFill="1" applyAlignment="1" applyProtection="1">
      <alignment horizontal="center" vertical="center" wrapText="1"/>
      <protection hidden="1"/>
    </xf>
    <xf numFmtId="0" fontId="3" fillId="35" borderId="0" xfId="0" applyFont="1" applyFill="1" applyAlignment="1" applyProtection="1">
      <alignment wrapText="1"/>
      <protection hidden="1"/>
    </xf>
    <xf numFmtId="0" fontId="2" fillId="35" borderId="0" xfId="0" applyFont="1" applyFill="1" applyAlignment="1" applyProtection="1">
      <alignment wrapText="1"/>
      <protection hidden="1"/>
    </xf>
    <xf numFmtId="0" fontId="30" fillId="35" borderId="0" xfId="0" applyFont="1" applyFill="1" applyAlignment="1" applyProtection="1">
      <alignment wrapText="1"/>
      <protection hidden="1"/>
    </xf>
    <xf numFmtId="0" fontId="0" fillId="36" borderId="0" xfId="0" applyFill="1" applyAlignment="1" applyProtection="1">
      <alignment wrapText="1"/>
      <protection hidden="1"/>
    </xf>
    <xf numFmtId="0" fontId="0" fillId="36" borderId="0" xfId="0" applyFill="1" applyAlignment="1">
      <alignment horizontal="right"/>
    </xf>
    <xf numFmtId="4" fontId="0" fillId="36" borderId="0" xfId="0" applyNumberFormat="1" applyFill="1" applyAlignment="1">
      <alignment horizontal="right"/>
    </xf>
    <xf numFmtId="0" fontId="8" fillId="36" borderId="0" xfId="0" applyFont="1" applyFill="1" applyAlignment="1" applyProtection="1">
      <alignment wrapText="1"/>
      <protection hidden="1"/>
    </xf>
    <xf numFmtId="167" fontId="8" fillId="36" borderId="0" xfId="0" applyNumberFormat="1" applyFont="1" applyFill="1" applyAlignment="1" applyProtection="1">
      <alignment wrapText="1"/>
      <protection hidden="1"/>
    </xf>
    <xf numFmtId="0" fontId="2" fillId="0" borderId="0" xfId="0" applyFont="1" applyFill="1" applyAlignment="1" applyProtection="1">
      <alignment wrapText="1"/>
      <protection hidden="1"/>
    </xf>
    <xf numFmtId="0" fontId="33" fillId="0" borderId="1" xfId="0" applyFont="1" applyBorder="1" applyAlignment="1" applyProtection="1">
      <alignment horizontal="center" vertical="center" wrapText="1"/>
      <protection hidden="1"/>
    </xf>
    <xf numFmtId="0" fontId="0" fillId="0" borderId="19" xfId="0" applyBorder="1" applyAlignment="1" applyProtection="1">
      <alignment wrapText="1"/>
      <protection hidden="1"/>
    </xf>
    <xf numFmtId="0" fontId="8" fillId="0" borderId="19" xfId="0" applyFont="1" applyBorder="1" applyAlignment="1" applyProtection="1">
      <alignment wrapText="1"/>
      <protection hidden="1"/>
    </xf>
    <xf numFmtId="0" fontId="3" fillId="0" borderId="20" xfId="0" applyFont="1" applyBorder="1" applyAlignment="1" applyProtection="1">
      <alignment horizontal="center" vertical="center" wrapText="1"/>
      <protection hidden="1"/>
    </xf>
    <xf numFmtId="167" fontId="3" fillId="0" borderId="20" xfId="0" applyNumberFormat="1" applyFont="1" applyBorder="1" applyAlignment="1" applyProtection="1">
      <alignment wrapText="1"/>
      <protection hidden="1"/>
    </xf>
    <xf numFmtId="167" fontId="2" fillId="0" borderId="20" xfId="0" applyNumberFormat="1" applyFont="1" applyBorder="1" applyAlignment="1" applyProtection="1">
      <alignment wrapText="1"/>
      <protection hidden="1"/>
    </xf>
    <xf numFmtId="0" fontId="12" fillId="0" borderId="19" xfId="0" applyFont="1" applyBorder="1" applyAlignment="1" applyProtection="1">
      <alignment wrapText="1"/>
      <protection hidden="1"/>
    </xf>
    <xf numFmtId="0" fontId="3" fillId="0" borderId="19" xfId="0" applyFont="1" applyBorder="1" applyAlignment="1" applyProtection="1">
      <alignment wrapText="1"/>
      <protection hidden="1"/>
    </xf>
    <xf numFmtId="0" fontId="33" fillId="0" borderId="20" xfId="0" applyFont="1" applyBorder="1" applyAlignment="1" applyProtection="1">
      <alignment horizontal="center" vertical="center" wrapText="1"/>
      <protection hidden="1"/>
    </xf>
    <xf numFmtId="0" fontId="30" fillId="0" borderId="19" xfId="0" applyFont="1" applyBorder="1" applyAlignment="1" applyProtection="1">
      <alignment wrapText="1"/>
      <protection hidden="1"/>
    </xf>
    <xf numFmtId="0" fontId="0" fillId="0" borderId="0" xfId="53" applyFont="1" applyProtection="1">
      <protection hidden="1"/>
    </xf>
    <xf numFmtId="0" fontId="0" fillId="0" borderId="19" xfId="0" applyBorder="1" applyAlignment="1" applyProtection="1">
      <alignment horizontal="right" wrapText="1"/>
      <protection hidden="1"/>
    </xf>
    <xf numFmtId="0" fontId="0" fillId="37" borderId="0" xfId="0" applyFill="1" applyAlignment="1" applyProtection="1">
      <alignment horizontal="center" wrapText="1"/>
      <protection locked="0" hidden="1"/>
    </xf>
    <xf numFmtId="4" fontId="3" fillId="0" borderId="1" xfId="0" applyNumberFormat="1" applyFont="1" applyBorder="1" applyAlignment="1" applyProtection="1">
      <alignment horizontal="right" wrapText="1" indent="1"/>
      <protection hidden="1"/>
    </xf>
    <xf numFmtId="4" fontId="2" fillId="0" borderId="1" xfId="0" applyNumberFormat="1" applyFont="1" applyBorder="1" applyAlignment="1" applyProtection="1">
      <alignment horizontal="right" wrapText="1" indent="1"/>
      <protection hidden="1"/>
    </xf>
    <xf numFmtId="4" fontId="3" fillId="0" borderId="1" xfId="36" applyNumberFormat="1" applyFont="1" applyBorder="1" applyAlignment="1" applyProtection="1">
      <alignment horizontal="right" wrapText="1" indent="1"/>
      <protection hidden="1"/>
    </xf>
    <xf numFmtId="4" fontId="2" fillId="0" borderId="1" xfId="36" applyNumberFormat="1" applyFont="1" applyBorder="1" applyAlignment="1" applyProtection="1">
      <alignment horizontal="right" wrapText="1" indent="1"/>
      <protection hidden="1"/>
    </xf>
    <xf numFmtId="0" fontId="13" fillId="0" borderId="1" xfId="0" applyFont="1" applyBorder="1" applyAlignment="1" applyProtection="1">
      <protection hidden="1"/>
    </xf>
    <xf numFmtId="0" fontId="0" fillId="37" borderId="0" xfId="0" applyFill="1" applyProtection="1">
      <protection locked="0"/>
    </xf>
    <xf numFmtId="0" fontId="0" fillId="0" borderId="0" xfId="0" applyAlignment="1">
      <alignment wrapText="1"/>
    </xf>
    <xf numFmtId="0" fontId="3" fillId="34" borderId="0" xfId="0" applyFont="1" applyFill="1" applyAlignment="1" applyProtection="1">
      <alignment horizontal="right"/>
      <protection hidden="1"/>
    </xf>
    <xf numFmtId="173" fontId="0" fillId="0" borderId="0" xfId="0" applyNumberFormat="1"/>
    <xf numFmtId="0" fontId="8" fillId="0" borderId="0" xfId="0" applyFont="1"/>
    <xf numFmtId="167" fontId="8" fillId="0" borderId="1" xfId="0" applyNumberFormat="1" applyFont="1" applyBorder="1" applyAlignment="1" applyProtection="1">
      <alignment vertical="top" wrapText="1"/>
      <protection hidden="1"/>
    </xf>
    <xf numFmtId="168" fontId="19" fillId="0" borderId="0" xfId="0" applyNumberFormat="1" applyFont="1" applyFill="1" applyBorder="1" applyAlignment="1" applyProtection="1">
      <alignment horizontal="center"/>
      <protection hidden="1"/>
    </xf>
    <xf numFmtId="170" fontId="8" fillId="0" borderId="0" xfId="0" applyNumberFormat="1" applyFont="1" applyFill="1" applyBorder="1" applyAlignment="1" applyProtection="1">
      <alignment horizontal="right"/>
      <protection locked="0" hidden="1"/>
    </xf>
    <xf numFmtId="170" fontId="8" fillId="0" borderId="0" xfId="0" applyNumberFormat="1" applyFont="1" applyFill="1" applyBorder="1" applyAlignment="1" applyProtection="1">
      <alignment horizontal="right"/>
      <protection hidden="1"/>
    </xf>
    <xf numFmtId="0" fontId="8" fillId="0" borderId="1" xfId="0" applyFont="1" applyBorder="1" applyAlignment="1">
      <alignment horizontal="center"/>
    </xf>
    <xf numFmtId="0" fontId="8" fillId="0" borderId="0" xfId="0" applyFont="1" applyProtection="1"/>
    <xf numFmtId="0" fontId="8" fillId="0" borderId="0" xfId="0" applyFont="1" applyAlignment="1" applyProtection="1">
      <alignment horizontal="center" vertical="top"/>
      <protection hidden="1"/>
    </xf>
    <xf numFmtId="0" fontId="8" fillId="0" borderId="0" xfId="0" applyFont="1" applyAlignment="1" applyProtection="1">
      <alignment horizontal="center" vertical="top" wrapText="1"/>
      <protection hidden="1"/>
    </xf>
    <xf numFmtId="168" fontId="8" fillId="0" borderId="1" xfId="0" applyNumberFormat="1" applyFont="1" applyBorder="1" applyAlignment="1" applyProtection="1">
      <alignment horizontal="center" vertical="top" wrapText="1"/>
      <protection locked="0" hidden="1"/>
    </xf>
    <xf numFmtId="167" fontId="8" fillId="0" borderId="0" xfId="0" applyNumberFormat="1" applyFont="1" applyFill="1" applyBorder="1" applyAlignment="1" applyProtection="1">
      <protection hidden="1"/>
    </xf>
    <xf numFmtId="167" fontId="8" fillId="0" borderId="1" xfId="0" applyNumberFormat="1" applyFont="1" applyFill="1" applyBorder="1" applyAlignment="1" applyProtection="1">
      <alignment horizontal="center" vertical="top" wrapText="1"/>
      <protection hidden="1"/>
    </xf>
    <xf numFmtId="0" fontId="17" fillId="0" borderId="0" xfId="0" applyFont="1" applyBorder="1" applyAlignment="1" applyProtection="1">
      <alignment wrapText="1"/>
      <protection hidden="1"/>
    </xf>
    <xf numFmtId="4" fontId="13" fillId="0" borderId="7" xfId="0" applyNumberFormat="1" applyFont="1" applyBorder="1" applyAlignment="1" applyProtection="1">
      <protection hidden="1"/>
    </xf>
    <xf numFmtId="168" fontId="13" fillId="0" borderId="0" xfId="0" applyNumberFormat="1" applyFont="1" applyBorder="1" applyAlignment="1" applyProtection="1">
      <protection hidden="1"/>
    </xf>
    <xf numFmtId="14" fontId="8" fillId="0" borderId="0" xfId="0" applyNumberFormat="1" applyFont="1" applyBorder="1" applyAlignment="1" applyProtection="1">
      <protection hidden="1"/>
    </xf>
    <xf numFmtId="168" fontId="8" fillId="0" borderId="0" xfId="0" applyNumberFormat="1" applyFont="1" applyBorder="1" applyAlignment="1" applyProtection="1">
      <protection hidden="1"/>
    </xf>
    <xf numFmtId="4" fontId="8" fillId="0" borderId="0" xfId="0" applyNumberFormat="1" applyFont="1" applyBorder="1" applyAlignment="1" applyProtection="1">
      <alignment wrapText="1"/>
      <protection hidden="1"/>
    </xf>
    <xf numFmtId="4" fontId="8" fillId="0" borderId="0" xfId="0" applyNumberFormat="1" applyFont="1" applyBorder="1" applyAlignment="1" applyProtection="1">
      <alignment horizontal="center"/>
      <protection locked="0" hidden="1"/>
    </xf>
    <xf numFmtId="4" fontId="8" fillId="0" borderId="0" xfId="0" applyNumberFormat="1" applyFont="1" applyBorder="1" applyAlignment="1" applyProtection="1">
      <alignment horizontal="center"/>
      <protection hidden="1"/>
    </xf>
    <xf numFmtId="0" fontId="8" fillId="0" borderId="0" xfId="0" applyFont="1" applyBorder="1" applyProtection="1">
      <protection hidden="1"/>
    </xf>
    <xf numFmtId="168" fontId="8" fillId="0" borderId="0" xfId="0" applyNumberFormat="1" applyFont="1" applyBorder="1" applyAlignment="1" applyProtection="1">
      <alignment wrapText="1"/>
      <protection hidden="1"/>
    </xf>
    <xf numFmtId="168" fontId="8" fillId="0" borderId="0" xfId="0" applyNumberFormat="1" applyFont="1" applyBorder="1" applyProtection="1">
      <protection hidden="1"/>
    </xf>
    <xf numFmtId="4" fontId="8" fillId="0" borderId="0" xfId="0" applyNumberFormat="1" applyFont="1" applyBorder="1" applyAlignment="1" applyProtection="1">
      <protection hidden="1"/>
    </xf>
    <xf numFmtId="0" fontId="8" fillId="0" borderId="0" xfId="0" applyFont="1" applyBorder="1" applyAlignment="1" applyProtection="1">
      <alignment horizontal="right"/>
      <protection hidden="1"/>
    </xf>
    <xf numFmtId="0" fontId="8" fillId="0" borderId="0" xfId="0" applyFont="1" applyBorder="1" applyProtection="1"/>
    <xf numFmtId="0" fontId="8" fillId="0" borderId="0" xfId="0" applyFont="1" applyAlignment="1" applyProtection="1"/>
    <xf numFmtId="0" fontId="8" fillId="0" borderId="0" xfId="0" applyFont="1" applyBorder="1"/>
    <xf numFmtId="0" fontId="8" fillId="0" borderId="0" xfId="0" applyFont="1" applyBorder="1" applyAlignment="1" applyProtection="1"/>
    <xf numFmtId="0" fontId="13" fillId="0" borderId="1" xfId="0" applyFont="1" applyBorder="1" applyAlignment="1" applyProtection="1">
      <alignment horizontal="center" vertical="center"/>
      <protection hidden="1"/>
    </xf>
    <xf numFmtId="4" fontId="13" fillId="0" borderId="3" xfId="0" applyNumberFormat="1" applyFont="1" applyBorder="1" applyAlignment="1" applyProtection="1">
      <alignment horizontal="left"/>
      <protection hidden="1"/>
    </xf>
    <xf numFmtId="168" fontId="13" fillId="0" borderId="4" xfId="0" applyNumberFormat="1" applyFont="1" applyBorder="1" applyAlignment="1" applyProtection="1">
      <protection hidden="1"/>
    </xf>
    <xf numFmtId="0" fontId="13" fillId="0" borderId="4" xfId="0" applyFont="1" applyBorder="1" applyAlignment="1" applyProtection="1">
      <protection hidden="1"/>
    </xf>
    <xf numFmtId="14" fontId="13" fillId="0" borderId="3" xfId="0" applyNumberFormat="1" applyFont="1" applyBorder="1" applyAlignment="1" applyProtection="1">
      <protection hidden="1"/>
    </xf>
    <xf numFmtId="14" fontId="13" fillId="0" borderId="4" xfId="0" applyNumberFormat="1" applyFont="1" applyBorder="1" applyAlignment="1" applyProtection="1">
      <protection hidden="1"/>
    </xf>
    <xf numFmtId="0" fontId="36" fillId="0" borderId="8" xfId="0" applyFont="1" applyBorder="1" applyAlignment="1">
      <alignment horizontal="left" vertical="top"/>
    </xf>
    <xf numFmtId="168" fontId="36" fillId="0" borderId="8" xfId="0" applyNumberFormat="1" applyFont="1" applyBorder="1" applyAlignment="1">
      <alignment horizontal="left" vertical="top"/>
    </xf>
    <xf numFmtId="4" fontId="36" fillId="0" borderId="8" xfId="0" applyNumberFormat="1" applyFont="1" applyBorder="1" applyAlignment="1">
      <alignment horizontal="left" vertical="top"/>
    </xf>
    <xf numFmtId="4" fontId="36" fillId="0" borderId="8" xfId="0" applyNumberFormat="1" applyFont="1" applyBorder="1" applyAlignment="1" applyProtection="1">
      <alignment horizontal="left" vertical="top"/>
      <protection locked="0"/>
    </xf>
    <xf numFmtId="0" fontId="36" fillId="0" borderId="8" xfId="0" applyFont="1" applyBorder="1" applyAlignment="1" applyProtection="1">
      <alignment horizontal="left" vertical="top" wrapText="1"/>
    </xf>
    <xf numFmtId="0" fontId="3" fillId="0" borderId="0" xfId="53" applyFont="1" applyAlignment="1" applyProtection="1">
      <alignment horizontal="left" vertical="top"/>
      <protection hidden="1"/>
    </xf>
    <xf numFmtId="0" fontId="3" fillId="0" borderId="0" xfId="53" applyFont="1" applyAlignment="1" applyProtection="1">
      <alignment vertical="top"/>
      <protection hidden="1"/>
    </xf>
    <xf numFmtId="0" fontId="2" fillId="0" borderId="0" xfId="0" applyFont="1" applyAlignment="1" applyProtection="1">
      <alignment horizontal="left"/>
      <protection hidden="1"/>
    </xf>
    <xf numFmtId="0" fontId="44" fillId="0" borderId="0" xfId="48"/>
    <xf numFmtId="0" fontId="44" fillId="0" borderId="0" xfId="48" applyProtection="1">
      <protection locked="0"/>
    </xf>
    <xf numFmtId="0" fontId="8" fillId="0" borderId="0" xfId="48" applyFont="1" applyProtection="1">
      <protection locked="0"/>
    </xf>
    <xf numFmtId="0" fontId="33" fillId="0" borderId="0" xfId="48" applyFont="1" applyProtection="1">
      <protection locked="0"/>
    </xf>
    <xf numFmtId="0" fontId="33" fillId="0" borderId="0" xfId="42" applyProtection="1">
      <protection locked="0"/>
    </xf>
    <xf numFmtId="0" fontId="44" fillId="0" borderId="0" xfId="48" applyNumberFormat="1" applyProtection="1">
      <protection locked="0"/>
    </xf>
    <xf numFmtId="0" fontId="0" fillId="37" borderId="0" xfId="0" applyFill="1" applyProtection="1">
      <protection locked="0"/>
    </xf>
    <xf numFmtId="0" fontId="0" fillId="37" borderId="0" xfId="0" applyFill="1"/>
    <xf numFmtId="0" fontId="0" fillId="0" borderId="0" xfId="0" applyBorder="1" applyAlignment="1">
      <alignment horizontal="left"/>
    </xf>
    <xf numFmtId="173" fontId="44" fillId="0" borderId="1" xfId="59" applyNumberFormat="1" applyFont="1" applyBorder="1"/>
    <xf numFmtId="0" fontId="47" fillId="0" borderId="0" xfId="0" applyFont="1"/>
    <xf numFmtId="0" fontId="0" fillId="0" borderId="1" xfId="0" applyBorder="1"/>
    <xf numFmtId="0" fontId="52" fillId="37" borderId="1" xfId="0" applyFont="1" applyFill="1" applyBorder="1" applyAlignment="1" applyProtection="1">
      <alignment horizontal="center" wrapText="1"/>
      <protection locked="0"/>
    </xf>
    <xf numFmtId="0" fontId="20" fillId="0" borderId="1" xfId="42" applyFont="1" applyBorder="1"/>
    <xf numFmtId="0" fontId="0" fillId="37" borderId="1" xfId="0" applyFill="1" applyBorder="1" applyAlignment="1" applyProtection="1">
      <alignment horizontal="center"/>
      <protection locked="0"/>
    </xf>
    <xf numFmtId="0" fontId="33" fillId="0" borderId="0" xfId="42" applyBorder="1" applyAlignment="1">
      <alignment wrapText="1"/>
    </xf>
    <xf numFmtId="0" fontId="33" fillId="0" borderId="1" xfId="0" applyFont="1" applyBorder="1" applyAlignment="1">
      <alignment horizontal="center" vertical="top" wrapText="1"/>
    </xf>
    <xf numFmtId="0" fontId="53" fillId="0" borderId="1" xfId="0" applyFont="1" applyBorder="1" applyAlignment="1">
      <alignment horizontal="center" vertical="top" wrapText="1"/>
    </xf>
    <xf numFmtId="173" fontId="44" fillId="0" borderId="0" xfId="59" applyNumberFormat="1" applyFont="1" applyBorder="1"/>
    <xf numFmtId="0" fontId="53" fillId="0" borderId="0" xfId="0" applyFont="1" applyBorder="1" applyAlignment="1">
      <alignment horizontal="right" vertical="top" wrapText="1"/>
    </xf>
    <xf numFmtId="2" fontId="52" fillId="38" borderId="1" xfId="0" applyNumberFormat="1" applyFont="1" applyFill="1" applyBorder="1" applyAlignment="1" applyProtection="1">
      <alignment horizontal="left" wrapText="1" indent="3"/>
      <protection locked="0"/>
    </xf>
    <xf numFmtId="167" fontId="20" fillId="0" borderId="1" xfId="42" applyNumberFormat="1" applyFont="1" applyBorder="1"/>
    <xf numFmtId="164" fontId="44" fillId="0" borderId="1" xfId="59" applyNumberFormat="1" applyFont="1" applyBorder="1"/>
    <xf numFmtId="164" fontId="46" fillId="0" borderId="1" xfId="59" applyNumberFormat="1" applyFont="1" applyBorder="1"/>
    <xf numFmtId="167" fontId="53" fillId="37" borderId="1" xfId="0" applyNumberFormat="1" applyFont="1" applyFill="1" applyBorder="1" applyAlignment="1" applyProtection="1">
      <alignment horizontal="right" wrapText="1"/>
      <protection locked="0"/>
    </xf>
    <xf numFmtId="4" fontId="13" fillId="0" borderId="0" xfId="42" applyNumberFormat="1" applyFont="1" applyAlignment="1" applyProtection="1">
      <alignment wrapText="1"/>
      <protection hidden="1"/>
    </xf>
    <xf numFmtId="4" fontId="8" fillId="0" borderId="0" xfId="42" applyNumberFormat="1" applyFont="1" applyAlignment="1" applyProtection="1">
      <alignment wrapText="1"/>
      <protection hidden="1"/>
    </xf>
    <xf numFmtId="14" fontId="8" fillId="0" borderId="0" xfId="42" applyNumberFormat="1" applyFont="1" applyAlignment="1" applyProtection="1">
      <alignment wrapText="1"/>
      <protection hidden="1"/>
    </xf>
    <xf numFmtId="0" fontId="8" fillId="0" borderId="0" xfId="42" applyFont="1" applyAlignment="1" applyProtection="1">
      <protection hidden="1"/>
    </xf>
    <xf numFmtId="0" fontId="8" fillId="0" borderId="0" xfId="42" applyFont="1" applyAlignment="1" applyProtection="1">
      <alignment wrapText="1"/>
      <protection hidden="1"/>
    </xf>
    <xf numFmtId="4" fontId="13" fillId="0" borderId="0" xfId="42" applyNumberFormat="1" applyFont="1" applyBorder="1" applyAlignment="1" applyProtection="1">
      <alignment wrapText="1"/>
      <protection hidden="1"/>
    </xf>
    <xf numFmtId="0" fontId="15" fillId="0" borderId="0" xfId="42" applyFont="1" applyAlignment="1" applyProtection="1">
      <protection hidden="1"/>
    </xf>
    <xf numFmtId="3" fontId="8" fillId="0" borderId="0" xfId="42" applyNumberFormat="1" applyFont="1" applyAlignment="1" applyProtection="1">
      <protection hidden="1"/>
    </xf>
    <xf numFmtId="4" fontId="8" fillId="0" borderId="0" xfId="42" applyNumberFormat="1" applyFont="1" applyAlignment="1" applyProtection="1">
      <protection hidden="1"/>
    </xf>
    <xf numFmtId="14" fontId="8" fillId="0" borderId="0" xfId="42" applyNumberFormat="1" applyFont="1" applyAlignment="1" applyProtection="1">
      <protection hidden="1"/>
    </xf>
    <xf numFmtId="0" fontId="13" fillId="0" borderId="0" xfId="42" applyFont="1" applyBorder="1" applyAlignment="1" applyProtection="1">
      <alignment wrapText="1"/>
      <protection hidden="1"/>
    </xf>
    <xf numFmtId="167" fontId="8" fillId="0" borderId="0" xfId="42" applyNumberFormat="1" applyFont="1" applyBorder="1" applyAlignment="1" applyProtection="1">
      <alignment wrapText="1"/>
      <protection hidden="1"/>
    </xf>
    <xf numFmtId="0" fontId="8" fillId="0" borderId="0" xfId="42" applyFont="1" applyBorder="1" applyAlignment="1" applyProtection="1">
      <protection hidden="1"/>
    </xf>
    <xf numFmtId="0" fontId="8" fillId="0" borderId="6" xfId="42" applyFont="1" applyBorder="1" applyAlignment="1">
      <alignment wrapText="1"/>
    </xf>
    <xf numFmtId="0" fontId="47" fillId="0" borderId="0" xfId="42" applyFont="1" applyAlignment="1" applyProtection="1">
      <protection hidden="1"/>
    </xf>
    <xf numFmtId="167" fontId="47" fillId="0" borderId="0" xfId="42" applyNumberFormat="1" applyFont="1" applyBorder="1" applyAlignment="1" applyProtection="1">
      <alignment wrapText="1"/>
      <protection hidden="1"/>
    </xf>
    <xf numFmtId="0" fontId="8" fillId="0" borderId="1" xfId="42" applyFont="1" applyBorder="1" applyAlignment="1" applyProtection="1">
      <alignment horizontal="center" vertical="top" wrapText="1"/>
      <protection hidden="1"/>
    </xf>
    <xf numFmtId="0" fontId="8" fillId="0" borderId="1" xfId="42" applyFont="1" applyBorder="1" applyAlignment="1" applyProtection="1">
      <alignment horizontal="center" wrapText="1"/>
      <protection hidden="1"/>
    </xf>
    <xf numFmtId="14" fontId="8" fillId="0" borderId="1" xfId="42" applyNumberFormat="1" applyFont="1" applyBorder="1" applyAlignment="1" applyProtection="1">
      <alignment horizontal="center" wrapText="1"/>
      <protection hidden="1"/>
    </xf>
    <xf numFmtId="0" fontId="54" fillId="0" borderId="0" xfId="42" applyFont="1" applyAlignment="1" applyProtection="1">
      <alignment horizontal="center"/>
      <protection hidden="1"/>
    </xf>
    <xf numFmtId="0" fontId="54" fillId="0" borderId="0" xfId="42" applyFont="1" applyAlignment="1" applyProtection="1">
      <alignment horizontal="center" wrapText="1"/>
      <protection hidden="1"/>
    </xf>
    <xf numFmtId="167" fontId="8" fillId="0" borderId="1" xfId="42" applyNumberFormat="1" applyFont="1" applyBorder="1" applyAlignment="1" applyProtection="1">
      <alignment horizontal="center" vertical="center" wrapText="1"/>
      <protection hidden="1"/>
    </xf>
    <xf numFmtId="0" fontId="8" fillId="0" borderId="1" xfId="42" applyFont="1" applyBorder="1" applyAlignment="1" applyProtection="1">
      <alignment horizontal="center" vertical="center" wrapText="1"/>
      <protection hidden="1"/>
    </xf>
    <xf numFmtId="0" fontId="8" fillId="0" borderId="1" xfId="42" applyFont="1" applyFill="1" applyBorder="1" applyAlignment="1" applyProtection="1">
      <alignment vertical="top" wrapText="1"/>
      <protection hidden="1"/>
    </xf>
    <xf numFmtId="49" fontId="8" fillId="4" borderId="1" xfId="42" applyNumberFormat="1" applyFont="1" applyFill="1" applyBorder="1" applyAlignment="1" applyProtection="1">
      <alignment wrapText="1"/>
      <protection locked="0"/>
    </xf>
    <xf numFmtId="49" fontId="8" fillId="0" borderId="1" xfId="42" applyNumberFormat="1" applyFont="1" applyFill="1" applyBorder="1" applyAlignment="1" applyProtection="1">
      <alignment wrapText="1"/>
    </xf>
    <xf numFmtId="49" fontId="8" fillId="4" borderId="1" xfId="42" applyNumberFormat="1" applyFont="1" applyFill="1" applyBorder="1" applyAlignment="1" applyProtection="1">
      <alignment vertical="top" wrapText="1"/>
      <protection locked="0"/>
    </xf>
    <xf numFmtId="167" fontId="8" fillId="4" borderId="1" xfId="42" applyNumberFormat="1" applyFont="1" applyFill="1" applyBorder="1" applyAlignment="1" applyProtection="1">
      <alignment wrapText="1"/>
      <protection locked="0"/>
    </xf>
    <xf numFmtId="14" fontId="8" fillId="4" borderId="1" xfId="42" applyNumberFormat="1" applyFont="1" applyFill="1" applyBorder="1" applyAlignment="1" applyProtection="1">
      <alignment wrapText="1"/>
      <protection locked="0"/>
    </xf>
    <xf numFmtId="167" fontId="8" fillId="10" borderId="1" xfId="42" applyNumberFormat="1" applyFont="1" applyFill="1" applyBorder="1" applyAlignment="1" applyProtection="1">
      <alignment wrapText="1"/>
      <protection hidden="1"/>
    </xf>
    <xf numFmtId="167" fontId="8" fillId="0" borderId="1" xfId="42" applyNumberFormat="1" applyFont="1" applyBorder="1" applyAlignment="1" applyProtection="1">
      <alignment wrapText="1"/>
      <protection hidden="1"/>
    </xf>
    <xf numFmtId="0" fontId="8" fillId="10" borderId="1" xfId="42" applyFont="1" applyFill="1" applyBorder="1" applyAlignment="1" applyProtection="1">
      <alignment wrapText="1"/>
    </xf>
    <xf numFmtId="0" fontId="33" fillId="0" borderId="0" xfId="42" applyAlignment="1"/>
    <xf numFmtId="0" fontId="19" fillId="0" borderId="1" xfId="0" applyFont="1" applyBorder="1" applyAlignment="1" applyProtection="1">
      <alignment horizontal="center" vertical="center" wrapText="1"/>
      <protection hidden="1"/>
    </xf>
    <xf numFmtId="4" fontId="17" fillId="0" borderId="13" xfId="42" applyNumberFormat="1" applyFont="1" applyBorder="1" applyAlignment="1" applyProtection="1">
      <protection hidden="1"/>
    </xf>
    <xf numFmtId="3" fontId="8" fillId="0" borderId="1" xfId="42" applyNumberFormat="1" applyFont="1" applyBorder="1" applyAlignment="1" applyProtection="1">
      <alignment horizontal="center" vertical="center" wrapText="1"/>
      <protection hidden="1"/>
    </xf>
    <xf numFmtId="0" fontId="33" fillId="0" borderId="1" xfId="0" applyFont="1" applyBorder="1" applyProtection="1">
      <protection locked="0"/>
    </xf>
    <xf numFmtId="0" fontId="0" fillId="40" borderId="0" xfId="0" applyNumberFormat="1" applyFill="1" applyProtection="1">
      <protection locked="0"/>
    </xf>
    <xf numFmtId="172" fontId="0" fillId="41" borderId="0" xfId="0" applyNumberFormat="1" applyFill="1" applyProtection="1">
      <protection locked="0"/>
    </xf>
    <xf numFmtId="0" fontId="0" fillId="41" borderId="0" xfId="0" applyNumberFormat="1" applyFill="1" applyProtection="1">
      <protection locked="0"/>
    </xf>
    <xf numFmtId="0" fontId="17" fillId="0" borderId="0" xfId="0" applyFont="1" applyBorder="1" applyAlignment="1" applyProtection="1">
      <protection hidden="1"/>
    </xf>
    <xf numFmtId="0" fontId="33" fillId="0" borderId="0" xfId="0" applyFont="1" applyProtection="1">
      <protection locked="0"/>
    </xf>
    <xf numFmtId="2" fontId="52" fillId="38" borderId="1" xfId="0" applyNumberFormat="1" applyFont="1" applyFill="1" applyBorder="1" applyAlignment="1" applyProtection="1">
      <alignment horizontal="center" wrapText="1"/>
    </xf>
    <xf numFmtId="0" fontId="52" fillId="38" borderId="1" xfId="0" applyFont="1" applyFill="1" applyBorder="1" applyAlignment="1" applyProtection="1">
      <alignment horizontal="center" wrapText="1"/>
    </xf>
    <xf numFmtId="173" fontId="55" fillId="0" borderId="0" xfId="59" applyNumberFormat="1" applyFont="1" applyBorder="1"/>
    <xf numFmtId="167" fontId="20" fillId="0" borderId="1" xfId="42" applyNumberFormat="1" applyFont="1" applyBorder="1" applyProtection="1">
      <protection locked="0"/>
    </xf>
    <xf numFmtId="2" fontId="52" fillId="38" borderId="1" xfId="0" applyNumberFormat="1" applyFont="1" applyFill="1" applyBorder="1" applyAlignment="1" applyProtection="1">
      <alignment horizontal="left" wrapText="1" indent="3"/>
    </xf>
    <xf numFmtId="0" fontId="54" fillId="0" borderId="0" xfId="0" applyFont="1"/>
    <xf numFmtId="0" fontId="3" fillId="0" borderId="0" xfId="0" applyFont="1" applyProtection="1">
      <protection hidden="1"/>
    </xf>
    <xf numFmtId="49" fontId="8" fillId="38" borderId="1" xfId="0" applyNumberFormat="1" applyFont="1" applyFill="1" applyBorder="1" applyAlignment="1" applyProtection="1">
      <alignment vertical="top" wrapText="1"/>
    </xf>
    <xf numFmtId="0" fontId="8" fillId="38" borderId="1" xfId="0" applyFont="1" applyFill="1" applyBorder="1" applyAlignment="1" applyProtection="1">
      <alignment vertical="top" wrapText="1"/>
    </xf>
    <xf numFmtId="0" fontId="3" fillId="0" borderId="0" xfId="0" applyFont="1" applyAlignment="1" applyProtection="1">
      <protection hidden="1"/>
    </xf>
    <xf numFmtId="0" fontId="3" fillId="0" borderId="0" xfId="0" applyFont="1" applyAlignment="1">
      <alignment wrapText="1"/>
    </xf>
    <xf numFmtId="0" fontId="41" fillId="0" borderId="0" xfId="0" applyFont="1" applyProtection="1">
      <protection locked="0"/>
    </xf>
    <xf numFmtId="0" fontId="41" fillId="4" borderId="0" xfId="0" applyFont="1" applyFill="1" applyProtection="1">
      <protection locked="0"/>
    </xf>
    <xf numFmtId="0" fontId="3" fillId="0" borderId="0" xfId="0" applyFont="1" applyAlignment="1">
      <alignment horizontal="left" wrapText="1"/>
    </xf>
    <xf numFmtId="0" fontId="3" fillId="0" borderId="0" xfId="0" applyFont="1" applyAlignment="1">
      <alignment horizontal="left" vertical="top" wrapText="1"/>
    </xf>
    <xf numFmtId="0" fontId="51" fillId="0" borderId="0" xfId="0" applyFont="1" applyProtection="1">
      <protection locked="0"/>
    </xf>
    <xf numFmtId="1" fontId="8" fillId="0" borderId="0" xfId="0" applyNumberFormat="1" applyFont="1" applyAlignment="1" applyProtection="1">
      <alignment horizontal="right"/>
      <protection hidden="1"/>
    </xf>
    <xf numFmtId="0" fontId="8" fillId="0" borderId="0" xfId="0" applyFont="1" applyAlignment="1" applyProtection="1">
      <alignment horizontal="left" indent="4"/>
      <protection hidden="1"/>
    </xf>
    <xf numFmtId="0" fontId="33" fillId="38" borderId="0" xfId="0" applyFont="1" applyFill="1" applyProtection="1">
      <protection locked="0"/>
    </xf>
    <xf numFmtId="0" fontId="0" fillId="38" borderId="0" xfId="0" applyFill="1" applyProtection="1">
      <protection locked="0"/>
    </xf>
    <xf numFmtId="14" fontId="0" fillId="0" borderId="0" xfId="0" applyNumberFormat="1" applyAlignment="1" applyProtection="1">
      <alignment horizontal="left" vertical="top"/>
      <protection locked="0"/>
    </xf>
    <xf numFmtId="14" fontId="30" fillId="12" borderId="6" xfId="0" applyNumberFormat="1" applyFont="1" applyFill="1" applyBorder="1" applyAlignment="1" applyProtection="1">
      <protection locked="0" hidden="1"/>
    </xf>
    <xf numFmtId="167" fontId="8" fillId="10" borderId="1" xfId="0" applyNumberFormat="1" applyFont="1" applyFill="1" applyBorder="1" applyAlignment="1" applyProtection="1">
      <alignment vertical="top" wrapText="1"/>
      <protection hidden="1"/>
    </xf>
    <xf numFmtId="167" fontId="8" fillId="0" borderId="1" xfId="0" applyNumberFormat="1" applyFont="1" applyBorder="1" applyAlignment="1" applyProtection="1">
      <alignment horizontal="right" vertical="top" wrapText="1"/>
      <protection hidden="1"/>
    </xf>
    <xf numFmtId="0" fontId="8" fillId="10" borderId="1" xfId="0" applyFont="1" applyFill="1" applyBorder="1" applyAlignment="1" applyProtection="1">
      <alignment horizontal="center" vertical="top"/>
      <protection locked="0" hidden="1"/>
    </xf>
    <xf numFmtId="0" fontId="8" fillId="0" borderId="1" xfId="0" applyFont="1" applyFill="1" applyBorder="1" applyAlignment="1" applyProtection="1">
      <alignment horizontal="center" vertical="top"/>
      <protection hidden="1"/>
    </xf>
    <xf numFmtId="0" fontId="8" fillId="10" borderId="1" xfId="0" applyFont="1" applyFill="1" applyBorder="1" applyAlignment="1" applyProtection="1">
      <alignment vertical="top" wrapText="1"/>
    </xf>
    <xf numFmtId="168" fontId="8" fillId="0" borderId="0" xfId="0" applyNumberFormat="1" applyFont="1" applyAlignment="1" applyProtection="1">
      <alignment vertical="top"/>
      <protection hidden="1"/>
    </xf>
    <xf numFmtId="167" fontId="8" fillId="0" borderId="0" xfId="0" applyNumberFormat="1" applyFont="1" applyAlignment="1" applyProtection="1">
      <alignment vertical="top" wrapText="1"/>
      <protection hidden="1"/>
    </xf>
    <xf numFmtId="167" fontId="8" fillId="0" borderId="0" xfId="0" applyNumberFormat="1" applyFont="1" applyAlignment="1" applyProtection="1">
      <alignment horizontal="center" vertical="top"/>
      <protection locked="0" hidden="1"/>
    </xf>
    <xf numFmtId="167" fontId="8" fillId="0" borderId="0" xfId="0" applyNumberFormat="1" applyFont="1" applyAlignment="1" applyProtection="1">
      <alignment horizontal="center" vertical="top"/>
      <protection hidden="1"/>
    </xf>
    <xf numFmtId="0" fontId="0" fillId="0" borderId="0" xfId="0" applyAlignment="1">
      <alignment vertical="top"/>
    </xf>
    <xf numFmtId="0" fontId="0" fillId="0" borderId="0" xfId="0" applyAlignment="1" applyProtection="1">
      <alignment vertical="top"/>
    </xf>
    <xf numFmtId="167" fontId="8" fillId="0" borderId="1" xfId="0" applyNumberFormat="1" applyFont="1" applyBorder="1" applyAlignment="1" applyProtection="1">
      <alignment horizontal="right" vertical="top"/>
      <protection hidden="1"/>
    </xf>
    <xf numFmtId="167" fontId="8" fillId="0" borderId="1" xfId="0" applyNumberFormat="1" applyFont="1" applyBorder="1" applyAlignment="1" applyProtection="1">
      <alignment vertical="top"/>
      <protection hidden="1"/>
    </xf>
    <xf numFmtId="0" fontId="8" fillId="0" borderId="0" xfId="0" applyFont="1" applyAlignment="1" applyProtection="1">
      <alignment vertical="top" wrapText="1"/>
      <protection hidden="1"/>
    </xf>
    <xf numFmtId="14" fontId="8" fillId="0" borderId="0" xfId="0" applyNumberFormat="1" applyFont="1" applyAlignment="1" applyProtection="1">
      <alignment vertical="top"/>
      <protection hidden="1"/>
    </xf>
    <xf numFmtId="4" fontId="8" fillId="0" borderId="0" xfId="0" applyNumberFormat="1" applyFont="1" applyAlignment="1" applyProtection="1">
      <alignment vertical="top"/>
      <protection hidden="1"/>
    </xf>
    <xf numFmtId="167" fontId="8" fillId="0" borderId="0" xfId="0" applyNumberFormat="1" applyFont="1" applyAlignment="1" applyProtection="1">
      <alignment vertical="top"/>
      <protection hidden="1"/>
    </xf>
    <xf numFmtId="176" fontId="8" fillId="4" borderId="1" xfId="0" applyNumberFormat="1" applyFont="1" applyFill="1" applyBorder="1" applyAlignment="1" applyProtection="1">
      <alignment vertical="top" wrapText="1"/>
      <protection locked="0"/>
    </xf>
    <xf numFmtId="1" fontId="8" fillId="4" borderId="1" xfId="0" applyNumberFormat="1" applyFont="1" applyFill="1" applyBorder="1" applyAlignment="1" applyProtection="1">
      <alignment vertical="top" wrapText="1"/>
      <protection locked="0"/>
    </xf>
    <xf numFmtId="167" fontId="8" fillId="4" borderId="9" xfId="0" applyNumberFormat="1" applyFont="1" applyFill="1" applyBorder="1" applyAlignment="1" applyProtection="1">
      <alignment vertical="top" wrapText="1"/>
      <protection locked="0"/>
    </xf>
    <xf numFmtId="174" fontId="8" fillId="4" borderId="1" xfId="0" applyNumberFormat="1" applyFont="1" applyFill="1" applyBorder="1" applyAlignment="1" applyProtection="1">
      <alignment vertical="top" wrapText="1"/>
      <protection locked="0"/>
    </xf>
    <xf numFmtId="175" fontId="8" fillId="4" borderId="1" xfId="0" applyNumberFormat="1" applyFont="1" applyFill="1" applyBorder="1" applyAlignment="1" applyProtection="1">
      <alignment vertical="top" wrapText="1"/>
      <protection locked="0"/>
    </xf>
    <xf numFmtId="1" fontId="8" fillId="0" borderId="0" xfId="0" applyNumberFormat="1" applyFont="1" applyAlignment="1" applyProtection="1">
      <alignment vertical="top"/>
      <protection hidden="1"/>
    </xf>
    <xf numFmtId="1" fontId="8" fillId="0" borderId="0" xfId="0" applyNumberFormat="1" applyFont="1" applyAlignment="1" applyProtection="1">
      <alignment vertical="top" wrapText="1"/>
      <protection hidden="1"/>
    </xf>
    <xf numFmtId="3" fontId="8" fillId="0" borderId="0" xfId="0" applyNumberFormat="1" applyFont="1" applyAlignment="1" applyProtection="1">
      <alignment vertical="top" wrapText="1"/>
      <protection hidden="1"/>
    </xf>
    <xf numFmtId="168" fontId="8" fillId="0" borderId="0" xfId="0" applyNumberFormat="1" applyFont="1" applyAlignment="1" applyProtection="1">
      <alignment vertical="top" wrapText="1"/>
      <protection hidden="1"/>
    </xf>
    <xf numFmtId="3" fontId="8" fillId="0" borderId="0" xfId="0" applyNumberFormat="1" applyFont="1" applyAlignment="1" applyProtection="1">
      <alignment vertical="top"/>
      <protection hidden="1"/>
    </xf>
    <xf numFmtId="0" fontId="46" fillId="0" borderId="0" xfId="0" applyFont="1"/>
    <xf numFmtId="0" fontId="3" fillId="9" borderId="0" xfId="0" applyFont="1" applyFill="1" applyAlignment="1" applyProtection="1">
      <alignment horizontal="left"/>
      <protection locked="0"/>
    </xf>
    <xf numFmtId="168" fontId="3" fillId="9" borderId="0" xfId="0" applyNumberFormat="1" applyFont="1" applyFill="1" applyAlignment="1" applyProtection="1">
      <alignment horizontal="center"/>
      <protection locked="0"/>
    </xf>
    <xf numFmtId="164" fontId="2" fillId="9" borderId="0" xfId="55" applyNumberFormat="1" applyFont="1" applyFill="1" applyAlignment="1" applyProtection="1">
      <alignment horizontal="left"/>
      <protection locked="0"/>
    </xf>
    <xf numFmtId="167" fontId="3" fillId="39" borderId="1" xfId="0" applyNumberFormat="1" applyFont="1" applyFill="1" applyBorder="1" applyAlignment="1" applyProtection="1">
      <alignment wrapText="1"/>
      <protection locked="0"/>
    </xf>
    <xf numFmtId="167" fontId="3" fillId="39" borderId="1" xfId="0" applyNumberFormat="1" applyFont="1" applyFill="1" applyBorder="1" applyAlignment="1" applyProtection="1">
      <alignment wrapText="1"/>
      <protection hidden="1"/>
    </xf>
    <xf numFmtId="0" fontId="0" fillId="0" borderId="0" xfId="0" applyBorder="1" applyAlignment="1" applyProtection="1">
      <alignment wrapText="1"/>
      <protection hidden="1"/>
    </xf>
    <xf numFmtId="0" fontId="33" fillId="0" borderId="0" xfId="0" applyFont="1" applyBorder="1" applyAlignment="1" applyProtection="1">
      <alignment horizontal="center" vertical="center" wrapText="1"/>
      <protection hidden="1"/>
    </xf>
    <xf numFmtId="0" fontId="3" fillId="0" borderId="0" xfId="0" applyFont="1" applyBorder="1" applyAlignment="1" applyProtection="1">
      <alignment wrapText="1"/>
      <protection hidden="1"/>
    </xf>
    <xf numFmtId="167" fontId="3" fillId="0" borderId="0" xfId="0" applyNumberFormat="1" applyFont="1" applyBorder="1" applyAlignment="1" applyProtection="1">
      <alignment wrapText="1"/>
      <protection hidden="1"/>
    </xf>
    <xf numFmtId="167" fontId="3" fillId="0" borderId="0" xfId="0" applyNumberFormat="1" applyFont="1" applyFill="1" applyBorder="1" applyAlignment="1" applyProtection="1">
      <alignment wrapText="1"/>
      <protection hidden="1"/>
    </xf>
    <xf numFmtId="0" fontId="3" fillId="0" borderId="0" xfId="0" applyFont="1" applyBorder="1" applyAlignment="1" applyProtection="1">
      <alignment horizontal="left"/>
      <protection hidden="1"/>
    </xf>
    <xf numFmtId="167" fontId="4" fillId="0" borderId="0" xfId="0" applyNumberFormat="1" applyFont="1" applyBorder="1" applyAlignment="1" applyProtection="1">
      <alignment wrapText="1"/>
      <protection hidden="1"/>
    </xf>
    <xf numFmtId="167" fontId="8" fillId="39" borderId="1" xfId="0" applyNumberFormat="1" applyFont="1" applyFill="1" applyBorder="1" applyAlignment="1" applyProtection="1">
      <protection locked="0"/>
    </xf>
    <xf numFmtId="165" fontId="8" fillId="39" borderId="1" xfId="55" applyFont="1" applyFill="1" applyBorder="1" applyAlignment="1" applyProtection="1">
      <protection locked="0"/>
    </xf>
    <xf numFmtId="167" fontId="8" fillId="39" borderId="1" xfId="0" applyNumberFormat="1" applyFont="1" applyFill="1" applyBorder="1" applyAlignment="1" applyProtection="1">
      <alignment wrapText="1"/>
      <protection locked="0"/>
    </xf>
    <xf numFmtId="167" fontId="8" fillId="37" borderId="1" xfId="0" applyNumberFormat="1" applyFont="1" applyFill="1" applyBorder="1" applyAlignment="1" applyProtection="1">
      <protection locked="0"/>
    </xf>
    <xf numFmtId="0" fontId="2" fillId="0" borderId="0" xfId="53" applyFont="1" applyFill="1" applyAlignment="1" applyProtection="1">
      <protection locked="0" hidden="1"/>
    </xf>
    <xf numFmtId="0" fontId="3" fillId="0" borderId="0" xfId="0" applyFont="1" applyFill="1" applyAlignment="1" applyProtection="1">
      <protection locked="0" hidden="1"/>
    </xf>
    <xf numFmtId="0" fontId="26" fillId="0" borderId="0" xfId="53" applyFont="1" applyAlignment="1" applyProtection="1">
      <alignment horizontal="center"/>
      <protection hidden="1"/>
    </xf>
    <xf numFmtId="0" fontId="27" fillId="0" borderId="0" xfId="0" applyFont="1" applyAlignment="1">
      <alignment horizontal="center"/>
    </xf>
    <xf numFmtId="0" fontId="1" fillId="0" borderId="0" xfId="53" applyFont="1" applyAlignment="1" applyProtection="1">
      <alignment horizontal="center"/>
      <protection hidden="1"/>
    </xf>
    <xf numFmtId="0" fontId="3" fillId="9" borderId="0" xfId="0" applyFont="1" applyFill="1" applyAlignment="1" applyProtection="1">
      <alignment horizontal="left" vertical="top" wrapText="1"/>
      <protection locked="0"/>
    </xf>
    <xf numFmtId="0" fontId="2" fillId="9" borderId="0" xfId="0" applyFont="1" applyFill="1" applyAlignment="1" applyProtection="1">
      <alignment horizontal="left" wrapText="1"/>
      <protection locked="0"/>
    </xf>
    <xf numFmtId="0" fontId="3" fillId="9" borderId="0" xfId="0" applyFont="1" applyFill="1" applyAlignment="1" applyProtection="1">
      <alignment horizontal="left"/>
      <protection locked="0"/>
    </xf>
    <xf numFmtId="0" fontId="3" fillId="9" borderId="0" xfId="0" applyFont="1" applyFill="1" applyAlignment="1" applyProtection="1">
      <alignment horizontal="center"/>
      <protection locked="0"/>
    </xf>
    <xf numFmtId="0" fontId="2" fillId="9" borderId="0" xfId="0" applyFont="1" applyFill="1" applyAlignment="1" applyProtection="1">
      <alignment horizontal="center"/>
      <protection locked="0"/>
    </xf>
    <xf numFmtId="171" fontId="3" fillId="9" borderId="0" xfId="0" applyNumberFormat="1" applyFont="1" applyFill="1" applyAlignment="1" applyProtection="1">
      <alignment horizontal="center"/>
      <protection locked="0"/>
    </xf>
    <xf numFmtId="0" fontId="3" fillId="0" borderId="2" xfId="0" applyFont="1" applyBorder="1" applyAlignment="1" applyProtection="1">
      <alignment horizontal="left" wrapText="1"/>
      <protection hidden="1"/>
    </xf>
    <xf numFmtId="0" fontId="3" fillId="0" borderId="10" xfId="0" applyFont="1" applyBorder="1" applyAlignment="1" applyProtection="1">
      <alignment horizontal="left" wrapText="1"/>
      <protection hidden="1"/>
    </xf>
    <xf numFmtId="0" fontId="3" fillId="0" borderId="1" xfId="0" applyFont="1" applyBorder="1" applyAlignment="1" applyProtection="1">
      <alignment wrapText="1"/>
      <protection hidden="1"/>
    </xf>
    <xf numFmtId="0" fontId="3" fillId="0" borderId="0" xfId="0" applyFont="1" applyAlignment="1">
      <alignment horizontal="left" vertical="top" wrapText="1"/>
    </xf>
    <xf numFmtId="0" fontId="3" fillId="39" borderId="2" xfId="0" applyFont="1" applyFill="1" applyBorder="1" applyAlignment="1" applyProtection="1">
      <alignment horizontal="center" vertical="top" wrapText="1"/>
      <protection locked="0"/>
    </xf>
    <xf numFmtId="0" fontId="3" fillId="39" borderId="15" xfId="0" applyFont="1" applyFill="1" applyBorder="1" applyAlignment="1" applyProtection="1">
      <alignment horizontal="center" vertical="top" wrapText="1"/>
      <protection locked="0"/>
    </xf>
    <xf numFmtId="0" fontId="3" fillId="39" borderId="10" xfId="0" applyFont="1" applyFill="1" applyBorder="1" applyAlignment="1" applyProtection="1">
      <alignment horizontal="center" vertical="top" wrapText="1"/>
      <protection locked="0"/>
    </xf>
    <xf numFmtId="0" fontId="3" fillId="0" borderId="0" xfId="0" applyFont="1" applyAlignment="1" applyProtection="1">
      <protection hidden="1"/>
    </xf>
    <xf numFmtId="0" fontId="30" fillId="0" borderId="0" xfId="0" applyFont="1" applyAlignment="1" applyProtection="1">
      <protection hidden="1"/>
    </xf>
    <xf numFmtId="0" fontId="0" fillId="12" borderId="6" xfId="0" applyFill="1" applyBorder="1" applyAlignment="1" applyProtection="1">
      <alignment wrapText="1"/>
      <protection locked="0" hidden="1"/>
    </xf>
    <xf numFmtId="0" fontId="30" fillId="0" borderId="6" xfId="0" applyFont="1" applyBorder="1" applyAlignment="1" applyProtection="1">
      <protection hidden="1"/>
    </xf>
    <xf numFmtId="0" fontId="2" fillId="0" borderId="0" xfId="0" applyFont="1" applyAlignment="1" applyProtection="1">
      <alignment wrapText="1"/>
      <protection hidden="1"/>
    </xf>
    <xf numFmtId="0" fontId="3" fillId="0" borderId="0" xfId="0" applyFont="1" applyAlignment="1" applyProtection="1">
      <alignment wrapText="1"/>
      <protection hidden="1"/>
    </xf>
    <xf numFmtId="0" fontId="2" fillId="0" borderId="0" xfId="0" applyFont="1" applyBorder="1" applyAlignment="1" applyProtection="1">
      <alignment wrapText="1"/>
      <protection hidden="1"/>
    </xf>
    <xf numFmtId="0" fontId="0" fillId="0" borderId="0" xfId="0" applyAlignment="1" applyProtection="1">
      <alignment wrapText="1"/>
      <protection hidden="1"/>
    </xf>
    <xf numFmtId="0" fontId="0" fillId="0" borderId="0" xfId="0" applyAlignment="1" applyProtection="1">
      <alignment horizontal="right" wrapText="1"/>
      <protection hidden="1"/>
    </xf>
    <xf numFmtId="0" fontId="0" fillId="0" borderId="0" xfId="0" applyAlignment="1">
      <alignment horizontal="right" wrapText="1"/>
    </xf>
    <xf numFmtId="0" fontId="2" fillId="0" borderId="1" xfId="0" applyFont="1" applyBorder="1" applyAlignment="1" applyProtection="1">
      <alignment wrapText="1"/>
      <protection hidden="1"/>
    </xf>
    <xf numFmtId="0" fontId="3" fillId="0" borderId="0" xfId="0" applyFont="1" applyBorder="1" applyAlignment="1" applyProtection="1">
      <alignment wrapText="1"/>
      <protection hidden="1"/>
    </xf>
    <xf numFmtId="0" fontId="8" fillId="0" borderId="0" xfId="0" applyFont="1" applyAlignment="1" applyProtection="1">
      <alignment wrapText="1"/>
      <protection hidden="1"/>
    </xf>
    <xf numFmtId="0" fontId="56" fillId="0" borderId="1" xfId="0" applyFont="1" applyBorder="1" applyAlignment="1" applyProtection="1">
      <alignment wrapText="1"/>
      <protection hidden="1"/>
    </xf>
    <xf numFmtId="0" fontId="11" fillId="0" borderId="0" xfId="0" applyFont="1" applyAlignment="1" applyProtection="1">
      <alignment wrapText="1"/>
      <protection hidden="1"/>
    </xf>
    <xf numFmtId="0" fontId="20" fillId="0" borderId="0" xfId="0" applyFont="1" applyAlignment="1">
      <alignment wrapText="1"/>
    </xf>
    <xf numFmtId="0" fontId="14" fillId="0" borderId="0" xfId="0" applyFont="1" applyBorder="1" applyAlignment="1" applyProtection="1">
      <alignment wrapText="1"/>
      <protection hidden="1"/>
    </xf>
    <xf numFmtId="0" fontId="3" fillId="0" borderId="0" xfId="0" applyFont="1" applyAlignment="1">
      <alignment horizontal="left" wrapText="1"/>
    </xf>
    <xf numFmtId="0" fontId="13" fillId="0" borderId="2" xfId="42" applyFont="1" applyBorder="1" applyAlignment="1" applyProtection="1">
      <alignment horizontal="left" wrapText="1"/>
      <protection hidden="1"/>
    </xf>
    <xf numFmtId="0" fontId="13" fillId="0" borderId="10" xfId="42" applyFont="1" applyBorder="1" applyAlignment="1" applyProtection="1">
      <alignment horizontal="left" wrapText="1"/>
      <protection hidden="1"/>
    </xf>
    <xf numFmtId="167" fontId="8" fillId="0" borderId="2" xfId="42" applyNumberFormat="1" applyFont="1" applyBorder="1" applyAlignment="1" applyProtection="1">
      <alignment wrapText="1"/>
      <protection hidden="1"/>
    </xf>
    <xf numFmtId="0" fontId="33" fillId="0" borderId="10" xfId="42" applyBorder="1"/>
    <xf numFmtId="0" fontId="13" fillId="0" borderId="0" xfId="42" applyFont="1" applyAlignment="1" applyProtection="1">
      <alignment wrapText="1"/>
      <protection hidden="1"/>
    </xf>
    <xf numFmtId="0" fontId="13" fillId="0" borderId="0" xfId="42" applyFont="1" applyAlignment="1">
      <alignment wrapText="1"/>
    </xf>
    <xf numFmtId="0" fontId="13" fillId="0" borderId="2" xfId="42" applyFont="1" applyBorder="1" applyAlignment="1" applyProtection="1">
      <alignment wrapText="1"/>
      <protection hidden="1"/>
    </xf>
    <xf numFmtId="0" fontId="13" fillId="0" borderId="10" xfId="42" applyFont="1" applyBorder="1" applyAlignment="1" applyProtection="1">
      <alignment wrapText="1"/>
      <protection hidden="1"/>
    </xf>
    <xf numFmtId="167" fontId="8" fillId="39" borderId="2" xfId="42" applyNumberFormat="1" applyFont="1" applyFill="1" applyBorder="1" applyAlignment="1" applyProtection="1">
      <alignment horizontal="right"/>
      <protection locked="0"/>
    </xf>
    <xf numFmtId="167" fontId="8" fillId="39" borderId="10" xfId="42" applyNumberFormat="1" applyFont="1" applyFill="1" applyBorder="1" applyAlignment="1" applyProtection="1">
      <alignment horizontal="right"/>
      <protection locked="0"/>
    </xf>
    <xf numFmtId="0" fontId="0" fillId="42" borderId="6" xfId="0" applyFill="1" applyBorder="1" applyAlignment="1">
      <alignment horizontal="center" vertical="top"/>
    </xf>
    <xf numFmtId="0" fontId="0" fillId="43" borderId="6" xfId="0" applyFill="1" applyBorder="1" applyAlignment="1">
      <alignment horizontal="center"/>
    </xf>
    <xf numFmtId="0" fontId="13" fillId="0" borderId="1" xfId="0" applyFont="1" applyBorder="1" applyAlignment="1" applyProtection="1">
      <alignment horizontal="left"/>
      <protection hidden="1"/>
    </xf>
    <xf numFmtId="0" fontId="8" fillId="0" borderId="2" xfId="0" applyFont="1" applyBorder="1" applyAlignment="1" applyProtection="1">
      <alignment horizontal="left"/>
      <protection hidden="1"/>
    </xf>
    <xf numFmtId="170" fontId="23" fillId="0" borderId="16" xfId="0" applyNumberFormat="1" applyFont="1" applyBorder="1" applyAlignment="1" applyProtection="1">
      <alignment horizontal="center"/>
      <protection hidden="1"/>
    </xf>
    <xf numFmtId="170" fontId="23" fillId="0" borderId="12" xfId="0" applyNumberFormat="1" applyFont="1" applyBorder="1" applyAlignment="1" applyProtection="1">
      <alignment horizontal="center"/>
      <protection hidden="1"/>
    </xf>
    <xf numFmtId="0" fontId="13" fillId="0" borderId="0" xfId="0" applyFont="1" applyAlignment="1" applyProtection="1">
      <protection hidden="1"/>
    </xf>
    <xf numFmtId="0" fontId="8" fillId="0" borderId="0" xfId="0" applyFont="1" applyAlignment="1" applyProtection="1">
      <protection hidden="1"/>
    </xf>
    <xf numFmtId="0" fontId="13" fillId="0" borderId="0" xfId="0" applyFont="1" applyBorder="1" applyAlignment="1" applyProtection="1">
      <protection hidden="1"/>
    </xf>
    <xf numFmtId="0" fontId="8" fillId="0" borderId="0" xfId="0" applyFont="1" applyBorder="1" applyAlignment="1" applyProtection="1">
      <protection hidden="1"/>
    </xf>
    <xf numFmtId="168" fontId="19" fillId="0" borderId="2" xfId="0" applyNumberFormat="1" applyFont="1" applyBorder="1" applyAlignment="1" applyProtection="1">
      <alignment horizontal="center" vertical="center"/>
      <protection hidden="1"/>
    </xf>
    <xf numFmtId="168" fontId="19" fillId="0" borderId="15" xfId="0" applyNumberFormat="1" applyFont="1" applyBorder="1" applyAlignment="1" applyProtection="1">
      <alignment horizontal="center" vertical="center"/>
      <protection hidden="1"/>
    </xf>
    <xf numFmtId="168" fontId="19" fillId="0" borderId="10" xfId="0" applyNumberFormat="1" applyFont="1" applyBorder="1" applyAlignment="1" applyProtection="1">
      <alignment horizontal="center" vertical="center"/>
      <protection hidden="1"/>
    </xf>
    <xf numFmtId="170" fontId="23" fillId="11" borderId="0" xfId="0" applyNumberFormat="1" applyFont="1" applyFill="1" applyBorder="1" applyAlignment="1" applyProtection="1">
      <alignment horizontal="right"/>
      <protection hidden="1"/>
    </xf>
    <xf numFmtId="170" fontId="23" fillId="11" borderId="0" xfId="0" applyNumberFormat="1" applyFont="1" applyFill="1" applyBorder="1" applyProtection="1">
      <protection hidden="1"/>
    </xf>
    <xf numFmtId="169" fontId="8" fillId="4" borderId="2" xfId="0" applyNumberFormat="1" applyFont="1" applyFill="1" applyBorder="1" applyAlignment="1" applyProtection="1">
      <alignment horizontal="center" vertical="top" wrapText="1"/>
      <protection locked="0"/>
    </xf>
    <xf numFmtId="169" fontId="8" fillId="4" borderId="15" xfId="0" applyNumberFormat="1" applyFont="1" applyFill="1" applyBorder="1" applyAlignment="1" applyProtection="1">
      <alignment horizontal="center" vertical="top" wrapText="1"/>
      <protection locked="0"/>
    </xf>
    <xf numFmtId="169" fontId="8" fillId="4" borderId="10" xfId="0" applyNumberFormat="1" applyFont="1" applyFill="1" applyBorder="1" applyAlignment="1" applyProtection="1">
      <alignment horizontal="center" vertical="top" wrapText="1"/>
      <protection locked="0"/>
    </xf>
    <xf numFmtId="0" fontId="13" fillId="0" borderId="2" xfId="0" applyFont="1" applyBorder="1" applyAlignment="1" applyProtection="1">
      <protection hidden="1"/>
    </xf>
    <xf numFmtId="0" fontId="13" fillId="0" borderId="10" xfId="0" applyFont="1" applyBorder="1" applyAlignment="1" applyProtection="1">
      <protection hidden="1"/>
    </xf>
    <xf numFmtId="0" fontId="8" fillId="0" borderId="2" xfId="0" applyFont="1" applyBorder="1" applyAlignment="1">
      <alignment horizontal="center"/>
    </xf>
    <xf numFmtId="0" fontId="8" fillId="0" borderId="10" xfId="0" applyFont="1" applyBorder="1" applyAlignment="1">
      <alignment horizontal="center"/>
    </xf>
    <xf numFmtId="4" fontId="13" fillId="0" borderId="0" xfId="0" applyNumberFormat="1" applyFont="1" applyAlignment="1" applyProtection="1">
      <protection hidden="1"/>
    </xf>
    <xf numFmtId="0" fontId="13" fillId="0" borderId="17" xfId="0" applyFont="1" applyBorder="1" applyAlignment="1" applyProtection="1">
      <protection hidden="1"/>
    </xf>
    <xf numFmtId="0" fontId="13" fillId="0" borderId="1" xfId="0" applyFont="1" applyBorder="1" applyAlignment="1" applyProtection="1">
      <protection hidden="1"/>
    </xf>
    <xf numFmtId="0" fontId="8" fillId="0" borderId="1" xfId="0" applyFont="1" applyBorder="1" applyAlignment="1" applyProtection="1">
      <protection hidden="1"/>
    </xf>
    <xf numFmtId="4" fontId="13" fillId="0" borderId="14" xfId="0" applyNumberFormat="1" applyFont="1" applyBorder="1" applyAlignment="1" applyProtection="1">
      <alignment horizontal="left"/>
      <protection hidden="1"/>
    </xf>
    <xf numFmtId="0" fontId="13" fillId="0" borderId="0" xfId="0" applyFont="1" applyAlignment="1" applyProtection="1">
      <alignment wrapText="1"/>
      <protection hidden="1"/>
    </xf>
    <xf numFmtId="0" fontId="13" fillId="0" borderId="0" xfId="0" applyFont="1" applyBorder="1" applyAlignment="1" applyProtection="1">
      <alignment wrapText="1"/>
      <protection hidden="1"/>
    </xf>
    <xf numFmtId="0" fontId="13" fillId="0" borderId="2" xfId="0" applyFont="1" applyBorder="1" applyAlignment="1" applyProtection="1">
      <alignment wrapText="1"/>
      <protection hidden="1"/>
    </xf>
    <xf numFmtId="0" fontId="13" fillId="0" borderId="10" xfId="0" applyFont="1" applyBorder="1" applyAlignment="1" applyProtection="1">
      <alignment wrapText="1"/>
      <protection hidden="1"/>
    </xf>
    <xf numFmtId="0" fontId="33" fillId="0" borderId="0" xfId="0" applyFont="1" applyAlignment="1" applyProtection="1">
      <alignment horizontal="left" vertical="top" wrapText="1"/>
      <protection locked="0"/>
    </xf>
    <xf numFmtId="0" fontId="33" fillId="38" borderId="0" xfId="0" applyFont="1" applyFill="1" applyAlignment="1" applyProtection="1">
      <alignment horizontal="left"/>
      <protection locked="0"/>
    </xf>
    <xf numFmtId="0" fontId="3" fillId="39" borderId="0" xfId="0" applyFont="1" applyFill="1" applyProtection="1">
      <protection locked="0"/>
    </xf>
  </cellXfs>
  <cellStyles count="83">
    <cellStyle name="20 % - Akzent1" xfId="65" builtinId="30" hidden="1"/>
    <cellStyle name="20 % - Akzent2" xfId="68" builtinId="34" hidden="1"/>
    <cellStyle name="20 % - Akzent3" xfId="71" builtinId="38" hidden="1"/>
    <cellStyle name="20 % - Akzent4" xfId="74" builtinId="42" hidden="1"/>
    <cellStyle name="20 % - Akzent5" xfId="77" builtinId="46" hidden="1"/>
    <cellStyle name="20 % - Akzent6" xfId="80" builtinId="50" hidden="1"/>
    <cellStyle name="20% - Akzent1" xfId="1"/>
    <cellStyle name="20% - Akzent2" xfId="2"/>
    <cellStyle name="20% - Akzent3" xfId="3"/>
    <cellStyle name="20% - Akzent4" xfId="4"/>
    <cellStyle name="20% - Akzent5" xfId="5"/>
    <cellStyle name="20% - Akzent6" xfId="6"/>
    <cellStyle name="40 % - Akzent1" xfId="66" builtinId="31" hidden="1"/>
    <cellStyle name="40 % - Akzent2" xfId="69" builtinId="35" hidden="1"/>
    <cellStyle name="40 % - Akzent3" xfId="72" builtinId="39" hidden="1"/>
    <cellStyle name="40 % - Akzent4" xfId="75" builtinId="43" hidden="1"/>
    <cellStyle name="40 % - Akzent5" xfId="78" builtinId="47" hidden="1"/>
    <cellStyle name="40 % - Akzent6" xfId="81" builtinId="51" hidden="1"/>
    <cellStyle name="40% - Akzent1" xfId="7"/>
    <cellStyle name="40% - Akzent2" xfId="8"/>
    <cellStyle name="40% - Akzent3" xfId="9"/>
    <cellStyle name="40% - Akzent4" xfId="10"/>
    <cellStyle name="40% - Akzent5" xfId="11"/>
    <cellStyle name="40% - Akzent6" xfId="12"/>
    <cellStyle name="60 % - Akzent1" xfId="67" builtinId="32" hidden="1"/>
    <cellStyle name="60 % - Akzent2" xfId="70" builtinId="36" hidden="1"/>
    <cellStyle name="60 % - Akzent3" xfId="73" builtinId="40" hidden="1"/>
    <cellStyle name="60 % - Akzent4" xfId="76" builtinId="44" hidden="1"/>
    <cellStyle name="60 % - Akzent5" xfId="79" builtinId="48" hidden="1"/>
    <cellStyle name="60 % - Akzent6" xfId="82" builtinId="52" hidden="1"/>
    <cellStyle name="60% - Akzent1" xfId="13"/>
    <cellStyle name="60% - Akzent2" xfId="14"/>
    <cellStyle name="60% - Akzent3" xfId="15"/>
    <cellStyle name="60% - Akzent4" xfId="16"/>
    <cellStyle name="60% - Akzent5" xfId="17"/>
    <cellStyle name="60% - Akzent6" xfId="18"/>
    <cellStyle name="aPosition" xfId="19"/>
    <cellStyle name="Euro" xfId="20"/>
    <cellStyle name="Gelb" xfId="21"/>
    <cellStyle name="Gelb 2" xfId="22"/>
    <cellStyle name="Gelb 3" xfId="23"/>
    <cellStyle name="Gelb 3 2" xfId="24"/>
    <cellStyle name="Gelb 4" xfId="25"/>
    <cellStyle name="Gelb 4 2" xfId="26"/>
    <cellStyle name="Grau" xfId="27"/>
    <cellStyle name="Grau 2" xfId="28"/>
    <cellStyle name="Grau 3" xfId="29"/>
    <cellStyle name="Grau 3 2" xfId="30"/>
    <cellStyle name="Grau 4" xfId="31"/>
    <cellStyle name="Grau 4 2" xfId="32"/>
    <cellStyle name="Komma 2" xfId="33"/>
    <cellStyle name="Link 2" xfId="34"/>
    <cellStyle name="Position" xfId="35"/>
    <cellStyle name="Prozent" xfId="36" builtinId="5"/>
    <cellStyle name="Prozent 2" xfId="37"/>
    <cellStyle name="Prozent 3" xfId="38"/>
    <cellStyle name="Prozent 3 2" xfId="39"/>
    <cellStyle name="Prozent 4" xfId="40"/>
    <cellStyle name="Prozent 4 2" xfId="41"/>
    <cellStyle name="Standard" xfId="0" builtinId="0"/>
    <cellStyle name="Standard 2" xfId="42"/>
    <cellStyle name="Standard 2 2" xfId="43"/>
    <cellStyle name="Standard 2 3" xfId="44"/>
    <cellStyle name="Standard 3" xfId="45"/>
    <cellStyle name="Standard 3 2 2" xfId="46"/>
    <cellStyle name="Standard 3 3" xfId="47"/>
    <cellStyle name="Standard 4" xfId="48"/>
    <cellStyle name="Standard 4 2" xfId="49"/>
    <cellStyle name="Standard 5" xfId="50"/>
    <cellStyle name="Standard_DB" xfId="51"/>
    <cellStyle name="Standard_DB_1" xfId="52"/>
    <cellStyle name="Standard_Deckblatt" xfId="53"/>
    <cellStyle name="Überschrift" xfId="54" builtinId="15" customBuiltin="1"/>
    <cellStyle name="Währung" xfId="55" builtinId="4"/>
    <cellStyle name="Währung 2" xfId="56"/>
    <cellStyle name="Währung 3" xfId="57"/>
    <cellStyle name="Währung 3 2" xfId="58"/>
    <cellStyle name="Währung 4" xfId="59"/>
    <cellStyle name="Währung 4 2" xfId="60"/>
    <cellStyle name="Währung 4 3" xfId="61"/>
    <cellStyle name="Währung 5" xfId="62"/>
    <cellStyle name="Währung 5 2" xfId="63"/>
    <cellStyle name="Währung 6" xfId="64"/>
  </cellStyles>
  <dxfs count="1700">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2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310515</xdr:colOff>
      <xdr:row>1</xdr:row>
      <xdr:rowOff>47625</xdr:rowOff>
    </xdr:from>
    <xdr:to>
      <xdr:col>10</xdr:col>
      <xdr:colOff>432436</xdr:colOff>
      <xdr:row>1</xdr:row>
      <xdr:rowOff>600074</xdr:rowOff>
    </xdr:to>
    <xdr:sp macro="[0]!VN_einfach" textlink="">
      <xdr:nvSpPr>
        <xdr:cNvPr id="5" name="Umschalter" hidden="1"/>
        <xdr:cNvSpPr>
          <a:spLocks noChangeArrowheads="1"/>
        </xdr:cNvSpPr>
      </xdr:nvSpPr>
      <xdr:spPr bwMode="auto">
        <a:xfrm>
          <a:off x="5857875" y="209550"/>
          <a:ext cx="1914526" cy="552449"/>
        </a:xfrm>
        <a:prstGeom prst="bevel">
          <a:avLst>
            <a:gd name="adj" fmla="val 12500"/>
          </a:avLst>
        </a:prstGeom>
        <a:solidFill>
          <a:schemeClr val="tx2">
            <a:lumMod val="40000"/>
            <a:lumOff val="6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36576" tIns="32004" rIns="0" bIns="0" anchor="ctr" upright="1"/>
        <a:lstStyle/>
        <a:p>
          <a:pPr algn="ctr" rtl="0">
            <a:defRPr sz="1000"/>
          </a:pPr>
          <a:r>
            <a:rPr lang="de-DE" sz="1000" b="0" i="0" u="none" strike="noStrike" baseline="0">
              <a:solidFill>
                <a:srgbClr val="000000"/>
              </a:solidFill>
              <a:latin typeface="Arial"/>
              <a:cs typeface="Arial"/>
            </a:rPr>
            <a:t>Umschalten VN_einfach/VN_vollständig</a:t>
          </a:r>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314325</xdr:colOff>
          <xdr:row>28</xdr:row>
          <xdr:rowOff>171450</xdr:rowOff>
        </xdr:from>
        <xdr:to>
          <xdr:col>3</xdr:col>
          <xdr:colOff>247650</xdr:colOff>
          <xdr:row>33</xdr:row>
          <xdr:rowOff>19050</xdr:rowOff>
        </xdr:to>
        <xdr:sp macro="" textlink="">
          <xdr:nvSpPr>
            <xdr:cNvPr id="32800" name="Check Box 32" hidden="1">
              <a:extLst>
                <a:ext uri="{63B3BB69-23CF-44E3-9099-C40C66FF867C}">
                  <a14:compatExt spid="_x0000_s328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28</xdr:row>
          <xdr:rowOff>171450</xdr:rowOff>
        </xdr:from>
        <xdr:to>
          <xdr:col>5</xdr:col>
          <xdr:colOff>76200</xdr:colOff>
          <xdr:row>33</xdr:row>
          <xdr:rowOff>19050</xdr:rowOff>
        </xdr:to>
        <xdr:sp macro="" textlink="">
          <xdr:nvSpPr>
            <xdr:cNvPr id="32801" name="Check Box 33" hidden="1">
              <a:extLst>
                <a:ext uri="{63B3BB69-23CF-44E3-9099-C40C66FF867C}">
                  <a14:compatExt spid="_x0000_s32801"/>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28</xdr:row>
          <xdr:rowOff>171450</xdr:rowOff>
        </xdr:from>
        <xdr:to>
          <xdr:col>6</xdr:col>
          <xdr:colOff>771525</xdr:colOff>
          <xdr:row>33</xdr:row>
          <xdr:rowOff>19050</xdr:rowOff>
        </xdr:to>
        <xdr:sp macro="" textlink="">
          <xdr:nvSpPr>
            <xdr:cNvPr id="32802" name="Check Box 34" hidden="1">
              <a:extLst>
                <a:ext uri="{63B3BB69-23CF-44E3-9099-C40C66FF867C}">
                  <a14:compatExt spid="_x0000_s3280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58</xdr:row>
          <xdr:rowOff>228600</xdr:rowOff>
        </xdr:from>
        <xdr:to>
          <xdr:col>5</xdr:col>
          <xdr:colOff>400050</xdr:colOff>
          <xdr:row>59</xdr:row>
          <xdr:rowOff>200025</xdr:rowOff>
        </xdr:to>
        <xdr:sp macro="" textlink="">
          <xdr:nvSpPr>
            <xdr:cNvPr id="216064" name="Check Box 6144" hidden="1">
              <a:extLst>
                <a:ext uri="{63B3BB69-23CF-44E3-9099-C40C66FF867C}">
                  <a14:compatExt spid="_x0000_s216064"/>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58</xdr:row>
          <xdr:rowOff>228600</xdr:rowOff>
        </xdr:from>
        <xdr:to>
          <xdr:col>5</xdr:col>
          <xdr:colOff>752475</xdr:colOff>
          <xdr:row>59</xdr:row>
          <xdr:rowOff>200025</xdr:rowOff>
        </xdr:to>
        <xdr:sp macro="" textlink="">
          <xdr:nvSpPr>
            <xdr:cNvPr id="216066" name="Check Box 6146" hidden="1">
              <a:extLst>
                <a:ext uri="{63B3BB69-23CF-44E3-9099-C40C66FF867C}">
                  <a14:compatExt spid="_x0000_s216066"/>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60</xdr:row>
          <xdr:rowOff>19050</xdr:rowOff>
        </xdr:from>
        <xdr:to>
          <xdr:col>5</xdr:col>
          <xdr:colOff>400050</xdr:colOff>
          <xdr:row>60</xdr:row>
          <xdr:rowOff>209550</xdr:rowOff>
        </xdr:to>
        <xdr:sp macro="" textlink="">
          <xdr:nvSpPr>
            <xdr:cNvPr id="216182" name="Check Box 6262" hidden="1">
              <a:extLst>
                <a:ext uri="{63B3BB69-23CF-44E3-9099-C40C66FF867C}">
                  <a14:compatExt spid="_x0000_s21618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60</xdr:row>
          <xdr:rowOff>19050</xdr:rowOff>
        </xdr:from>
        <xdr:to>
          <xdr:col>5</xdr:col>
          <xdr:colOff>752475</xdr:colOff>
          <xdr:row>60</xdr:row>
          <xdr:rowOff>209550</xdr:rowOff>
        </xdr:to>
        <xdr:sp macro="" textlink="">
          <xdr:nvSpPr>
            <xdr:cNvPr id="216183" name="Check Box 6263" hidden="1">
              <a:extLst>
                <a:ext uri="{63B3BB69-23CF-44E3-9099-C40C66FF867C}">
                  <a14:compatExt spid="_x0000_s216183"/>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62</xdr:row>
          <xdr:rowOff>19050</xdr:rowOff>
        </xdr:from>
        <xdr:to>
          <xdr:col>5</xdr:col>
          <xdr:colOff>400050</xdr:colOff>
          <xdr:row>62</xdr:row>
          <xdr:rowOff>209550</xdr:rowOff>
        </xdr:to>
        <xdr:sp macro="" textlink="">
          <xdr:nvSpPr>
            <xdr:cNvPr id="216195" name="Check Box 6275" hidden="1">
              <a:extLst>
                <a:ext uri="{63B3BB69-23CF-44E3-9099-C40C66FF867C}">
                  <a14:compatExt spid="_x0000_s216195"/>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62</xdr:row>
          <xdr:rowOff>19050</xdr:rowOff>
        </xdr:from>
        <xdr:to>
          <xdr:col>5</xdr:col>
          <xdr:colOff>752475</xdr:colOff>
          <xdr:row>62</xdr:row>
          <xdr:rowOff>209550</xdr:rowOff>
        </xdr:to>
        <xdr:sp macro="" textlink="">
          <xdr:nvSpPr>
            <xdr:cNvPr id="216196" name="Check Box 6276" hidden="1">
              <a:extLst>
                <a:ext uri="{63B3BB69-23CF-44E3-9099-C40C66FF867C}">
                  <a14:compatExt spid="_x0000_s216196"/>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257175</xdr:colOff>
          <xdr:row>4</xdr:row>
          <xdr:rowOff>400050</xdr:rowOff>
        </xdr:from>
        <xdr:to>
          <xdr:col>3</xdr:col>
          <xdr:colOff>561975</xdr:colOff>
          <xdr:row>6</xdr:row>
          <xdr:rowOff>19050</xdr:rowOff>
        </xdr:to>
        <xdr:sp macro="" textlink="">
          <xdr:nvSpPr>
            <xdr:cNvPr id="273409" name="Check Box 1" hidden="1">
              <a:extLst>
                <a:ext uri="{63B3BB69-23CF-44E3-9099-C40C66FF867C}">
                  <a14:compatExt spid="_x0000_s273409"/>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5</xdr:row>
          <xdr:rowOff>123825</xdr:rowOff>
        </xdr:from>
        <xdr:to>
          <xdr:col>3</xdr:col>
          <xdr:colOff>561975</xdr:colOff>
          <xdr:row>7</xdr:row>
          <xdr:rowOff>28575</xdr:rowOff>
        </xdr:to>
        <xdr:sp macro="" textlink="">
          <xdr:nvSpPr>
            <xdr:cNvPr id="273410" name="Check Box 2" hidden="1">
              <a:extLst>
                <a:ext uri="{63B3BB69-23CF-44E3-9099-C40C66FF867C}">
                  <a14:compatExt spid="_x0000_s27341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5.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9"/>
  <dimension ref="A1:V49"/>
  <sheetViews>
    <sheetView showGridLines="0" tabSelected="1" zoomScaleNormal="100" workbookViewId="0">
      <selection activeCell="D24" sqref="D24:F24"/>
    </sheetView>
  </sheetViews>
  <sheetFormatPr baseColWidth="10" defaultColWidth="9" defaultRowHeight="12.75" x14ac:dyDescent="0.2"/>
  <cols>
    <col min="1" max="1" width="2.85546875" style="55" customWidth="1"/>
    <col min="2" max="2" width="21.5703125" style="55" customWidth="1"/>
    <col min="3" max="3" width="5.5703125" style="55" customWidth="1"/>
    <col min="4" max="4" width="14" style="55" bestFit="1" customWidth="1"/>
    <col min="5" max="5" width="7.5703125" style="55" customWidth="1"/>
    <col min="6" max="6" width="14" style="55" customWidth="1"/>
    <col min="7" max="7" width="17.5703125" style="55" customWidth="1"/>
    <col min="8" max="9" width="9" style="55" customWidth="1"/>
    <col min="10" max="16384" width="9" style="55"/>
  </cols>
  <sheetData>
    <row r="1" spans="1:22" x14ac:dyDescent="0.2">
      <c r="A1" s="15" t="str">
        <f>Zus.!A2</f>
        <v>V. 18.10.24</v>
      </c>
      <c r="V1" s="271"/>
    </row>
    <row r="2" spans="1:22" ht="78.75" customHeight="1" x14ac:dyDescent="0.2">
      <c r="A2" s="57" t="s">
        <v>35</v>
      </c>
    </row>
    <row r="3" spans="1:22" customFormat="1" ht="14.25" x14ac:dyDescent="0.2">
      <c r="B3" s="538"/>
    </row>
    <row r="4" spans="1:22" customFormat="1" ht="14.25" x14ac:dyDescent="0.2">
      <c r="B4" s="538"/>
    </row>
    <row r="5" spans="1:22" customFormat="1" ht="14.25" x14ac:dyDescent="0.2">
      <c r="B5" s="538"/>
    </row>
    <row r="6" spans="1:22" customFormat="1" ht="14.25" x14ac:dyDescent="0.2">
      <c r="B6" s="538"/>
    </row>
    <row r="7" spans="1:22" customFormat="1" x14ac:dyDescent="0.2"/>
    <row r="8" spans="1:22" customFormat="1" x14ac:dyDescent="0.2"/>
    <row r="9" spans="1:22" customFormat="1" x14ac:dyDescent="0.2"/>
    <row r="10" spans="1:22" customFormat="1" x14ac:dyDescent="0.2"/>
    <row r="11" spans="1:22" customFormat="1" x14ac:dyDescent="0.2"/>
    <row r="12" spans="1:22" customFormat="1" ht="8.25" customHeight="1" x14ac:dyDescent="0.2"/>
    <row r="13" spans="1:22" ht="19.5" x14ac:dyDescent="0.3">
      <c r="B13" s="461" t="s">
        <v>444</v>
      </c>
      <c r="C13" s="462"/>
      <c r="D13" s="462"/>
      <c r="E13" s="462"/>
      <c r="F13" s="462"/>
      <c r="G13" s="462"/>
    </row>
    <row r="14" spans="1:22" x14ac:dyDescent="0.2">
      <c r="B14" s="463" t="s">
        <v>51</v>
      </c>
      <c r="C14" s="463"/>
      <c r="D14" s="463"/>
      <c r="E14" s="463"/>
      <c r="F14" s="463"/>
      <c r="G14" s="463"/>
    </row>
    <row r="16" spans="1:22" s="60" customFormat="1" ht="14.25" x14ac:dyDescent="0.2"/>
    <row r="17" spans="1:10" s="146" customFormat="1" ht="27.75" customHeight="1" x14ac:dyDescent="0.25">
      <c r="B17" s="146" t="s">
        <v>26</v>
      </c>
      <c r="D17" s="465"/>
      <c r="E17" s="465"/>
      <c r="F17" s="465"/>
      <c r="G17" s="465"/>
    </row>
    <row r="18" spans="1:10" s="146" customFormat="1" ht="14.25" x14ac:dyDescent="0.2">
      <c r="E18" s="147"/>
      <c r="F18" s="147"/>
      <c r="G18" s="147"/>
    </row>
    <row r="19" spans="1:10" s="146" customFormat="1" ht="14.25" x14ac:dyDescent="0.2">
      <c r="B19" s="146" t="s">
        <v>27</v>
      </c>
      <c r="D19" s="466"/>
      <c r="E19" s="466"/>
      <c r="F19" s="466"/>
      <c r="G19" s="466"/>
    </row>
    <row r="20" spans="1:10" s="146" customFormat="1" ht="15" x14ac:dyDescent="0.25">
      <c r="B20" s="146" t="s">
        <v>28</v>
      </c>
      <c r="D20" s="443"/>
      <c r="E20" s="61" t="s">
        <v>29</v>
      </c>
      <c r="F20" s="467"/>
      <c r="G20" s="467"/>
    </row>
    <row r="21" spans="1:10" s="146" customFormat="1" ht="14.25" x14ac:dyDescent="0.2">
      <c r="I21"/>
      <c r="J21"/>
    </row>
    <row r="22" spans="1:10" s="146" customFormat="1" ht="14.25" x14ac:dyDescent="0.2">
      <c r="B22" s="146" t="s">
        <v>30</v>
      </c>
      <c r="D22" s="443" t="str">
        <f>IF(MID(DB!B2,1,9)="LAGuS/MV-",IF(ISERROR(SEARCH("-F",DB!B2,15)),DB!M2,""),"")</f>
        <v/>
      </c>
      <c r="I22"/>
      <c r="J22"/>
    </row>
    <row r="23" spans="1:10" s="78" customFormat="1" ht="14.25" x14ac:dyDescent="0.2">
      <c r="D23" s="399"/>
      <c r="E23" s="399"/>
      <c r="F23" s="399"/>
      <c r="G23" s="399"/>
      <c r="I23"/>
      <c r="J23"/>
    </row>
    <row r="24" spans="1:10" s="146" customFormat="1" ht="15" x14ac:dyDescent="0.25">
      <c r="B24" s="146" t="s">
        <v>50</v>
      </c>
      <c r="D24" s="468"/>
      <c r="E24" s="468"/>
      <c r="F24" s="468"/>
    </row>
    <row r="25" spans="1:10" s="146" customFormat="1" ht="29.25" customHeight="1" x14ac:dyDescent="0.2">
      <c r="B25" s="324" t="s">
        <v>455</v>
      </c>
      <c r="D25" s="464"/>
      <c r="E25" s="464"/>
      <c r="F25" s="464"/>
      <c r="G25" s="464"/>
    </row>
    <row r="26" spans="1:10" s="146" customFormat="1" ht="14.25" x14ac:dyDescent="0.2">
      <c r="D26" s="323"/>
    </row>
    <row r="27" spans="1:10" s="146" customFormat="1" ht="14.25" x14ac:dyDescent="0.2">
      <c r="B27" s="146" t="s">
        <v>31</v>
      </c>
      <c r="C27" s="146" t="s">
        <v>32</v>
      </c>
      <c r="D27" s="444"/>
      <c r="E27" s="148" t="s">
        <v>33</v>
      </c>
      <c r="F27" s="444"/>
    </row>
    <row r="28" spans="1:10" s="146" customFormat="1" ht="14.25" x14ac:dyDescent="0.2"/>
    <row r="29" spans="1:10" s="146" customFormat="1" ht="15" x14ac:dyDescent="0.25">
      <c r="B29" s="146" t="s">
        <v>34</v>
      </c>
      <c r="D29" s="445"/>
    </row>
    <row r="30" spans="1:10" s="146" customFormat="1" ht="14.25" x14ac:dyDescent="0.2">
      <c r="D30" s="149" t="s">
        <v>72</v>
      </c>
      <c r="F30" s="146" t="s">
        <v>73</v>
      </c>
      <c r="H30" s="149" t="s">
        <v>74</v>
      </c>
    </row>
    <row r="31" spans="1:10" s="146" customFormat="1" ht="15" hidden="1" x14ac:dyDescent="0.25">
      <c r="A31" s="146" t="s">
        <v>749</v>
      </c>
      <c r="B31" s="58"/>
    </row>
    <row r="32" spans="1:10" s="146" customFormat="1" ht="15" hidden="1" x14ac:dyDescent="0.25">
      <c r="B32" s="146" t="s">
        <v>36</v>
      </c>
      <c r="C32" s="146" t="s">
        <v>32</v>
      </c>
      <c r="D32" s="62"/>
      <c r="E32" s="148" t="s">
        <v>33</v>
      </c>
      <c r="F32" s="62"/>
    </row>
    <row r="33" spans="2:7" s="146" customFormat="1" ht="14.25" hidden="1" x14ac:dyDescent="0.2"/>
    <row r="34" spans="2:7" s="146" customFormat="1" ht="14.25" x14ac:dyDescent="0.2">
      <c r="B34" s="146" t="s">
        <v>39</v>
      </c>
      <c r="D34" s="469"/>
      <c r="E34" s="469"/>
      <c r="F34" s="469"/>
      <c r="G34" s="469"/>
    </row>
    <row r="35" spans="2:7" s="146" customFormat="1" ht="14.25" x14ac:dyDescent="0.2"/>
    <row r="36" spans="2:7" s="146" customFormat="1" ht="15" x14ac:dyDescent="0.25">
      <c r="B36" s="146" t="s">
        <v>75</v>
      </c>
      <c r="D36" s="459" t="s">
        <v>76</v>
      </c>
      <c r="E36" s="460"/>
      <c r="F36" s="460"/>
    </row>
    <row r="37" spans="2:7" s="146" customFormat="1" ht="14.25" x14ac:dyDescent="0.2"/>
    <row r="38" spans="2:7" s="60" customFormat="1" ht="14.25" x14ac:dyDescent="0.2"/>
    <row r="39" spans="2:7" s="60" customFormat="1" ht="14.25" x14ac:dyDescent="0.2">
      <c r="B39" s="60" t="s">
        <v>45</v>
      </c>
    </row>
    <row r="40" spans="2:7" x14ac:dyDescent="0.2">
      <c r="B40" s="63" t="s">
        <v>522</v>
      </c>
    </row>
    <row r="41" spans="2:7" s="63" customFormat="1" ht="12.75" customHeight="1" x14ac:dyDescent="0.2">
      <c r="B41" s="63" t="s">
        <v>523</v>
      </c>
    </row>
    <row r="42" spans="2:7" s="63" customFormat="1" ht="12.75" customHeight="1" x14ac:dyDescent="0.2">
      <c r="B42" s="63" t="s">
        <v>524</v>
      </c>
    </row>
    <row r="43" spans="2:7" s="63" customFormat="1" ht="12" x14ac:dyDescent="0.2">
      <c r="B43" s="63" t="s">
        <v>525</v>
      </c>
    </row>
    <row r="44" spans="2:7" s="63" customFormat="1" x14ac:dyDescent="0.2">
      <c r="B44" s="55"/>
      <c r="C44" s="55"/>
      <c r="D44" s="55"/>
      <c r="E44" s="55"/>
    </row>
    <row r="45" spans="2:7" s="63" customFormat="1" x14ac:dyDescent="0.2">
      <c r="B45" s="55"/>
      <c r="C45" s="55"/>
      <c r="D45" s="55"/>
      <c r="E45" s="55"/>
    </row>
    <row r="46" spans="2:7" s="63" customFormat="1" x14ac:dyDescent="0.2">
      <c r="B46" s="55"/>
      <c r="C46" s="55"/>
      <c r="D46" s="55"/>
      <c r="E46" s="55"/>
    </row>
    <row r="49" ht="15" customHeight="1" x14ac:dyDescent="0.2"/>
  </sheetData>
  <sheetProtection password="D981" sheet="1" objects="1" scenarios="1"/>
  <mergeCells count="9">
    <mergeCell ref="D36:F36"/>
    <mergeCell ref="B13:G13"/>
    <mergeCell ref="B14:G14"/>
    <mergeCell ref="D25:G25"/>
    <mergeCell ref="D17:G17"/>
    <mergeCell ref="D19:G19"/>
    <mergeCell ref="F20:G20"/>
    <mergeCell ref="D24:F24"/>
    <mergeCell ref="D34:G34"/>
  </mergeCells>
  <phoneticPr fontId="22" type="noConversion"/>
  <dataValidations count="2">
    <dataValidation type="date" operator="greaterThan" allowBlank="1" showInputMessage="1" showErrorMessage="1" sqref="F32 D32 D23">
      <formula1>35065</formula1>
    </dataValidation>
    <dataValidation type="list" allowBlank="1" showInputMessage="1" showErrorMessage="1" sqref="D36">
      <formula1>"institutionelle Förderung, Projektförderung"</formula1>
    </dataValidation>
  </dataValidations>
  <pageMargins left="0.74" right="0.43" top="1.17" bottom="0.98425196850393704" header="0.51181102362204722" footer="0.51181102362204722"/>
  <pageSetup paperSize="9" orientation="portrait" r:id="rId1"/>
  <headerFooter alignWithMargins="0">
    <oddFooter>&amp;C&amp;P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800" r:id="rId4" name="Check Box 32">
              <controlPr defaultSize="0" autoFill="0" autoLine="0" autoPict="0">
                <anchor moveWithCells="1">
                  <from>
                    <xdr:col>2</xdr:col>
                    <xdr:colOff>314325</xdr:colOff>
                    <xdr:row>28</xdr:row>
                    <xdr:rowOff>171450</xdr:rowOff>
                  </from>
                  <to>
                    <xdr:col>3</xdr:col>
                    <xdr:colOff>247650</xdr:colOff>
                    <xdr:row>33</xdr:row>
                    <xdr:rowOff>19050</xdr:rowOff>
                  </to>
                </anchor>
              </controlPr>
            </control>
          </mc:Choice>
        </mc:AlternateContent>
        <mc:AlternateContent xmlns:mc="http://schemas.openxmlformats.org/markup-compatibility/2006">
          <mc:Choice Requires="x14">
            <control shapeId="32801" r:id="rId5" name="Check Box 33">
              <controlPr defaultSize="0" autoFill="0" autoLine="0" autoPict="0">
                <anchor moveWithCells="1">
                  <from>
                    <xdr:col>4</xdr:col>
                    <xdr:colOff>276225</xdr:colOff>
                    <xdr:row>28</xdr:row>
                    <xdr:rowOff>171450</xdr:rowOff>
                  </from>
                  <to>
                    <xdr:col>5</xdr:col>
                    <xdr:colOff>76200</xdr:colOff>
                    <xdr:row>33</xdr:row>
                    <xdr:rowOff>19050</xdr:rowOff>
                  </to>
                </anchor>
              </controlPr>
            </control>
          </mc:Choice>
        </mc:AlternateContent>
        <mc:AlternateContent xmlns:mc="http://schemas.openxmlformats.org/markup-compatibility/2006">
          <mc:Choice Requires="x14">
            <control shapeId="32802" r:id="rId6" name="Check Box 34">
              <controlPr defaultSize="0" autoFill="0" autoLine="0" autoPict="0">
                <anchor moveWithCells="1">
                  <from>
                    <xdr:col>6</xdr:col>
                    <xdr:colOff>466725</xdr:colOff>
                    <xdr:row>28</xdr:row>
                    <xdr:rowOff>171450</xdr:rowOff>
                  </from>
                  <to>
                    <xdr:col>6</xdr:col>
                    <xdr:colOff>771525</xdr:colOff>
                    <xdr:row>33</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tabColor indexed="49"/>
    <pageSetUpPr autoPageBreaks="0" fitToPage="1"/>
  </sheetPr>
  <dimension ref="A1:X77"/>
  <sheetViews>
    <sheetView showGridLines="0" workbookViewId="0">
      <pane ySplit="10" topLeftCell="A11" activePane="bottomLeft" state="frozen"/>
      <selection activeCell="C5" sqref="C5"/>
      <selection pane="bottomLeft" activeCell="B11" sqref="B11"/>
    </sheetView>
  </sheetViews>
  <sheetFormatPr baseColWidth="10" defaultRowHeight="11.25" x14ac:dyDescent="0.2"/>
  <cols>
    <col min="1" max="1" width="4.5703125" style="12" customWidth="1"/>
    <col min="2" max="2" width="7.140625" style="12" customWidth="1"/>
    <col min="3" max="3" width="30" style="9" customWidth="1"/>
    <col min="4" max="4" width="4.42578125" style="9" hidden="1" customWidth="1"/>
    <col min="5" max="5" width="15.140625" style="9" customWidth="1"/>
    <col min="6" max="6" width="12" style="22" customWidth="1"/>
    <col min="7" max="7" width="7.42578125" style="14" customWidth="1"/>
    <col min="8" max="8" width="12" style="8" customWidth="1"/>
    <col min="9" max="9" width="12" style="119" customWidth="1"/>
    <col min="10" max="10" width="35.7109375" style="12" customWidth="1"/>
    <col min="11" max="16384" width="11.42578125" style="12"/>
  </cols>
  <sheetData>
    <row r="1" spans="1:24" ht="12" thickBot="1" x14ac:dyDescent="0.25">
      <c r="A1" s="511" t="s">
        <v>443</v>
      </c>
      <c r="B1" s="512"/>
      <c r="C1" s="137">
        <f>'allg. Daten'!D24</f>
        <v>0</v>
      </c>
      <c r="D1" s="33"/>
      <c r="E1" s="33"/>
      <c r="F1" s="33"/>
      <c r="G1" s="17"/>
    </row>
    <row r="2" spans="1:24" ht="12" thickBot="1" x14ac:dyDescent="0.25">
      <c r="A2" s="513"/>
      <c r="B2" s="514"/>
      <c r="C2" s="111" t="s">
        <v>726</v>
      </c>
      <c r="D2" s="296"/>
      <c r="E2" s="112"/>
      <c r="F2" s="306"/>
      <c r="G2" s="306"/>
      <c r="H2" s="25"/>
      <c r="I2" s="307"/>
      <c r="J2" s="303"/>
      <c r="K2" s="303"/>
      <c r="L2" s="303"/>
      <c r="M2" s="303"/>
      <c r="X2" s="12" t="s">
        <v>738</v>
      </c>
    </row>
    <row r="3" spans="1:24" x14ac:dyDescent="0.2">
      <c r="C3" s="12"/>
      <c r="D3" s="12"/>
      <c r="E3" s="12"/>
    </row>
    <row r="4" spans="1:24" x14ac:dyDescent="0.2">
      <c r="C4" s="12"/>
      <c r="D4" s="12"/>
      <c r="E4" s="12"/>
    </row>
    <row r="5" spans="1:24" ht="33.75" x14ac:dyDescent="0.2">
      <c r="A5" s="167" t="str">
        <f>Zus.!A2</f>
        <v>V. 18.10.24</v>
      </c>
      <c r="C5" s="113" t="s">
        <v>16</v>
      </c>
      <c r="D5" s="12"/>
      <c r="E5" s="12"/>
      <c r="H5" s="135" t="s">
        <v>387</v>
      </c>
      <c r="I5" s="135" t="s">
        <v>389</v>
      </c>
    </row>
    <row r="6" spans="1:24" x14ac:dyDescent="0.2">
      <c r="A6" s="529" t="s">
        <v>6</v>
      </c>
      <c r="B6" s="530"/>
      <c r="C6" s="108">
        <v>0</v>
      </c>
      <c r="D6" s="41"/>
      <c r="E6" s="41"/>
    </row>
    <row r="7" spans="1:24" x14ac:dyDescent="0.2">
      <c r="A7" s="529" t="s">
        <v>7</v>
      </c>
      <c r="B7" s="530" t="s">
        <v>0</v>
      </c>
      <c r="C7" s="37">
        <f>SUM(F11:F13722)</f>
        <v>0</v>
      </c>
      <c r="D7" s="41"/>
      <c r="E7" s="41"/>
      <c r="G7" s="129" t="s">
        <v>400</v>
      </c>
      <c r="H7" s="23">
        <f>SUM(H11:H13722)</f>
        <v>0</v>
      </c>
      <c r="I7" s="110">
        <f>SUM(I11:I13722)</f>
        <v>0</v>
      </c>
      <c r="W7" s="35">
        <f>SUM(F11:F13986)</f>
        <v>0</v>
      </c>
      <c r="X7" s="35">
        <f>H7</f>
        <v>0</v>
      </c>
    </row>
    <row r="8" spans="1:24" ht="12" customHeight="1" x14ac:dyDescent="0.2">
      <c r="A8" s="529" t="s">
        <v>8</v>
      </c>
      <c r="B8" s="530" t="s">
        <v>0</v>
      </c>
      <c r="C8" s="37">
        <f>C6-C7</f>
        <v>0</v>
      </c>
      <c r="D8" s="103"/>
      <c r="E8" s="391" t="str">
        <f>IF(C8&lt;0,"Die geplanten Ausgaben wurden überschritten. Begründung erforderlich!","")</f>
        <v/>
      </c>
      <c r="F8" s="17"/>
      <c r="G8" s="17"/>
    </row>
    <row r="9" spans="1:24" s="167" customFormat="1" hidden="1" x14ac:dyDescent="0.2">
      <c r="A9" s="169"/>
      <c r="B9" s="167" t="s">
        <v>418</v>
      </c>
      <c r="D9" s="170"/>
      <c r="E9" s="171"/>
      <c r="F9" s="171" t="s">
        <v>417</v>
      </c>
      <c r="G9" s="171" t="s">
        <v>416</v>
      </c>
      <c r="H9" s="172" t="s">
        <v>415</v>
      </c>
      <c r="I9" s="173"/>
      <c r="J9" s="167" t="s">
        <v>419</v>
      </c>
    </row>
    <row r="10" spans="1:24" s="290" customFormat="1" ht="33.75" x14ac:dyDescent="0.2">
      <c r="A10" s="26" t="s">
        <v>1</v>
      </c>
      <c r="B10" s="26" t="s">
        <v>2</v>
      </c>
      <c r="C10" s="43" t="s">
        <v>21</v>
      </c>
      <c r="D10" s="26" t="s">
        <v>396</v>
      </c>
      <c r="E10" s="26" t="s">
        <v>397</v>
      </c>
      <c r="F10" s="26" t="s">
        <v>388</v>
      </c>
      <c r="G10" s="161" t="s">
        <v>25</v>
      </c>
      <c r="H10" s="160" t="s">
        <v>24</v>
      </c>
      <c r="I10" s="294" t="s">
        <v>389</v>
      </c>
      <c r="J10" s="26" t="s">
        <v>394</v>
      </c>
    </row>
    <row r="11" spans="1:24" x14ac:dyDescent="0.2">
      <c r="A11" s="28" t="str">
        <f>IF(F11&lt;&gt;"",1,"")</f>
        <v/>
      </c>
      <c r="B11" s="52"/>
      <c r="C11" s="47"/>
      <c r="D11" s="76"/>
      <c r="E11" s="47"/>
      <c r="F11" s="48"/>
      <c r="G11" s="53"/>
      <c r="H11" s="415" t="str">
        <f t="shared" ref="H11:H74" si="0">IF(F11&lt;&gt;"",F11,"")</f>
        <v/>
      </c>
      <c r="I11" s="426" t="str">
        <f t="shared" ref="I11:I74" si="1">IF(F11="","",H11-F11)</f>
        <v/>
      </c>
      <c r="J11" s="419"/>
    </row>
    <row r="12" spans="1:24" x14ac:dyDescent="0.2">
      <c r="A12" s="28" t="str">
        <f t="shared" ref="A12:A75" si="2">IF(F12&lt;&gt;"",A11+1,"")</f>
        <v/>
      </c>
      <c r="B12" s="52"/>
      <c r="C12" s="47"/>
      <c r="D12" s="76"/>
      <c r="E12" s="47"/>
      <c r="F12" s="48"/>
      <c r="G12" s="53"/>
      <c r="H12" s="415" t="str">
        <f t="shared" si="0"/>
        <v/>
      </c>
      <c r="I12" s="426" t="str">
        <f t="shared" si="1"/>
        <v/>
      </c>
      <c r="J12" s="419"/>
    </row>
    <row r="13" spans="1:24" x14ac:dyDescent="0.2">
      <c r="A13" s="28" t="str">
        <f t="shared" si="2"/>
        <v/>
      </c>
      <c r="B13" s="52"/>
      <c r="C13" s="47"/>
      <c r="D13" s="76"/>
      <c r="E13" s="47"/>
      <c r="F13" s="48"/>
      <c r="G13" s="53"/>
      <c r="H13" s="415" t="str">
        <f t="shared" si="0"/>
        <v/>
      </c>
      <c r="I13" s="426" t="str">
        <f t="shared" si="1"/>
        <v/>
      </c>
      <c r="J13" s="419"/>
    </row>
    <row r="14" spans="1:24" x14ac:dyDescent="0.2">
      <c r="A14" s="28" t="str">
        <f t="shared" si="2"/>
        <v/>
      </c>
      <c r="B14" s="52"/>
      <c r="C14" s="47"/>
      <c r="D14" s="76"/>
      <c r="E14" s="47"/>
      <c r="F14" s="48"/>
      <c r="G14" s="53"/>
      <c r="H14" s="415" t="str">
        <f t="shared" si="0"/>
        <v/>
      </c>
      <c r="I14" s="426" t="str">
        <f t="shared" si="1"/>
        <v/>
      </c>
      <c r="J14" s="419"/>
    </row>
    <row r="15" spans="1:24" x14ac:dyDescent="0.2">
      <c r="A15" s="28" t="str">
        <f t="shared" si="2"/>
        <v/>
      </c>
      <c r="B15" s="52"/>
      <c r="C15" s="47"/>
      <c r="D15" s="76"/>
      <c r="E15" s="47"/>
      <c r="F15" s="48"/>
      <c r="G15" s="53"/>
      <c r="H15" s="415" t="str">
        <f t="shared" si="0"/>
        <v/>
      </c>
      <c r="I15" s="426" t="str">
        <f t="shared" si="1"/>
        <v/>
      </c>
      <c r="J15" s="419"/>
    </row>
    <row r="16" spans="1:24" x14ac:dyDescent="0.2">
      <c r="A16" s="28" t="str">
        <f t="shared" si="2"/>
        <v/>
      </c>
      <c r="B16" s="52"/>
      <c r="C16" s="47"/>
      <c r="D16" s="76"/>
      <c r="E16" s="47"/>
      <c r="F16" s="48"/>
      <c r="G16" s="53"/>
      <c r="H16" s="415" t="str">
        <f t="shared" si="0"/>
        <v/>
      </c>
      <c r="I16" s="426" t="str">
        <f t="shared" si="1"/>
        <v/>
      </c>
      <c r="J16" s="419"/>
    </row>
    <row r="17" spans="1:10" x14ac:dyDescent="0.2">
      <c r="A17" s="28" t="str">
        <f t="shared" si="2"/>
        <v/>
      </c>
      <c r="B17" s="52"/>
      <c r="C17" s="47"/>
      <c r="D17" s="76"/>
      <c r="E17" s="47"/>
      <c r="F17" s="48"/>
      <c r="G17" s="53"/>
      <c r="H17" s="415" t="str">
        <f t="shared" si="0"/>
        <v/>
      </c>
      <c r="I17" s="426" t="str">
        <f t="shared" si="1"/>
        <v/>
      </c>
      <c r="J17" s="419"/>
    </row>
    <row r="18" spans="1:10" x14ac:dyDescent="0.2">
      <c r="A18" s="28" t="str">
        <f t="shared" si="2"/>
        <v/>
      </c>
      <c r="B18" s="52"/>
      <c r="C18" s="47"/>
      <c r="D18" s="76"/>
      <c r="E18" s="47"/>
      <c r="F18" s="48"/>
      <c r="G18" s="53"/>
      <c r="H18" s="415" t="str">
        <f t="shared" si="0"/>
        <v/>
      </c>
      <c r="I18" s="426" t="str">
        <f t="shared" si="1"/>
        <v/>
      </c>
      <c r="J18" s="419"/>
    </row>
    <row r="19" spans="1:10" x14ac:dyDescent="0.2">
      <c r="A19" s="28" t="str">
        <f t="shared" si="2"/>
        <v/>
      </c>
      <c r="B19" s="52"/>
      <c r="C19" s="47"/>
      <c r="D19" s="76"/>
      <c r="E19" s="47"/>
      <c r="F19" s="48"/>
      <c r="G19" s="53"/>
      <c r="H19" s="415" t="str">
        <f t="shared" si="0"/>
        <v/>
      </c>
      <c r="I19" s="426" t="str">
        <f t="shared" si="1"/>
        <v/>
      </c>
      <c r="J19" s="419"/>
    </row>
    <row r="20" spans="1:10" x14ac:dyDescent="0.2">
      <c r="A20" s="28" t="str">
        <f t="shared" si="2"/>
        <v/>
      </c>
      <c r="B20" s="52"/>
      <c r="C20" s="47"/>
      <c r="D20" s="76"/>
      <c r="E20" s="47"/>
      <c r="F20" s="48"/>
      <c r="G20" s="53"/>
      <c r="H20" s="415" t="str">
        <f t="shared" si="0"/>
        <v/>
      </c>
      <c r="I20" s="426" t="str">
        <f t="shared" si="1"/>
        <v/>
      </c>
      <c r="J20" s="419"/>
    </row>
    <row r="21" spans="1:10" x14ac:dyDescent="0.2">
      <c r="A21" s="28" t="str">
        <f t="shared" si="2"/>
        <v/>
      </c>
      <c r="B21" s="52"/>
      <c r="C21" s="47"/>
      <c r="D21" s="76"/>
      <c r="E21" s="47"/>
      <c r="F21" s="48"/>
      <c r="G21" s="53"/>
      <c r="H21" s="415" t="str">
        <f t="shared" si="0"/>
        <v/>
      </c>
      <c r="I21" s="426" t="str">
        <f t="shared" si="1"/>
        <v/>
      </c>
      <c r="J21" s="419"/>
    </row>
    <row r="22" spans="1:10" x14ac:dyDescent="0.2">
      <c r="A22" s="28" t="str">
        <f t="shared" si="2"/>
        <v/>
      </c>
      <c r="B22" s="52"/>
      <c r="C22" s="47"/>
      <c r="D22" s="76"/>
      <c r="E22" s="47"/>
      <c r="F22" s="48"/>
      <c r="G22" s="53"/>
      <c r="H22" s="415" t="str">
        <f t="shared" si="0"/>
        <v/>
      </c>
      <c r="I22" s="426" t="str">
        <f t="shared" si="1"/>
        <v/>
      </c>
      <c r="J22" s="419"/>
    </row>
    <row r="23" spans="1:10" x14ac:dyDescent="0.2">
      <c r="A23" s="28" t="str">
        <f t="shared" si="2"/>
        <v/>
      </c>
      <c r="B23" s="52"/>
      <c r="C23" s="47"/>
      <c r="D23" s="76"/>
      <c r="E23" s="47"/>
      <c r="F23" s="48"/>
      <c r="G23" s="53"/>
      <c r="H23" s="415" t="str">
        <f t="shared" si="0"/>
        <v/>
      </c>
      <c r="I23" s="426" t="str">
        <f t="shared" si="1"/>
        <v/>
      </c>
      <c r="J23" s="419"/>
    </row>
    <row r="24" spans="1:10" x14ac:dyDescent="0.2">
      <c r="A24" s="28" t="str">
        <f t="shared" si="2"/>
        <v/>
      </c>
      <c r="B24" s="52"/>
      <c r="C24" s="47"/>
      <c r="D24" s="76"/>
      <c r="E24" s="47"/>
      <c r="F24" s="48"/>
      <c r="G24" s="53"/>
      <c r="H24" s="415" t="str">
        <f t="shared" si="0"/>
        <v/>
      </c>
      <c r="I24" s="426" t="str">
        <f t="shared" si="1"/>
        <v/>
      </c>
      <c r="J24" s="419"/>
    </row>
    <row r="25" spans="1:10" x14ac:dyDescent="0.2">
      <c r="A25" s="28" t="str">
        <f t="shared" si="2"/>
        <v/>
      </c>
      <c r="B25" s="52"/>
      <c r="C25" s="47"/>
      <c r="D25" s="76"/>
      <c r="E25" s="47"/>
      <c r="F25" s="48"/>
      <c r="G25" s="53"/>
      <c r="H25" s="415" t="str">
        <f t="shared" si="0"/>
        <v/>
      </c>
      <c r="I25" s="426" t="str">
        <f t="shared" si="1"/>
        <v/>
      </c>
      <c r="J25" s="419"/>
    </row>
    <row r="26" spans="1:10" x14ac:dyDescent="0.2">
      <c r="A26" s="28" t="str">
        <f t="shared" si="2"/>
        <v/>
      </c>
      <c r="B26" s="52"/>
      <c r="C26" s="47"/>
      <c r="D26" s="76"/>
      <c r="E26" s="47"/>
      <c r="F26" s="48"/>
      <c r="G26" s="53"/>
      <c r="H26" s="415" t="str">
        <f t="shared" si="0"/>
        <v/>
      </c>
      <c r="I26" s="426" t="str">
        <f t="shared" si="1"/>
        <v/>
      </c>
      <c r="J26" s="419"/>
    </row>
    <row r="27" spans="1:10" x14ac:dyDescent="0.2">
      <c r="A27" s="28" t="str">
        <f t="shared" si="2"/>
        <v/>
      </c>
      <c r="B27" s="52"/>
      <c r="C27" s="47"/>
      <c r="D27" s="76"/>
      <c r="E27" s="47"/>
      <c r="F27" s="48"/>
      <c r="G27" s="53"/>
      <c r="H27" s="415" t="str">
        <f t="shared" si="0"/>
        <v/>
      </c>
      <c r="I27" s="426" t="str">
        <f t="shared" si="1"/>
        <v/>
      </c>
      <c r="J27" s="419"/>
    </row>
    <row r="28" spans="1:10" x14ac:dyDescent="0.2">
      <c r="A28" s="28" t="str">
        <f t="shared" si="2"/>
        <v/>
      </c>
      <c r="B28" s="52"/>
      <c r="C28" s="47"/>
      <c r="D28" s="76"/>
      <c r="E28" s="47"/>
      <c r="F28" s="48"/>
      <c r="G28" s="53"/>
      <c r="H28" s="415" t="str">
        <f t="shared" si="0"/>
        <v/>
      </c>
      <c r="I28" s="426" t="str">
        <f t="shared" si="1"/>
        <v/>
      </c>
      <c r="J28" s="419"/>
    </row>
    <row r="29" spans="1:10" x14ac:dyDescent="0.2">
      <c r="A29" s="28" t="str">
        <f t="shared" si="2"/>
        <v/>
      </c>
      <c r="B29" s="52"/>
      <c r="C29" s="47"/>
      <c r="D29" s="76"/>
      <c r="E29" s="47"/>
      <c r="F29" s="48"/>
      <c r="G29" s="53"/>
      <c r="H29" s="415" t="str">
        <f t="shared" si="0"/>
        <v/>
      </c>
      <c r="I29" s="426" t="str">
        <f t="shared" si="1"/>
        <v/>
      </c>
      <c r="J29" s="419"/>
    </row>
    <row r="30" spans="1:10" x14ac:dyDescent="0.2">
      <c r="A30" s="28" t="str">
        <f t="shared" si="2"/>
        <v/>
      </c>
      <c r="B30" s="52"/>
      <c r="C30" s="47"/>
      <c r="D30" s="76"/>
      <c r="E30" s="47"/>
      <c r="F30" s="48"/>
      <c r="G30" s="53"/>
      <c r="H30" s="415" t="str">
        <f t="shared" si="0"/>
        <v/>
      </c>
      <c r="I30" s="426" t="str">
        <f t="shared" si="1"/>
        <v/>
      </c>
      <c r="J30" s="419"/>
    </row>
    <row r="31" spans="1:10" x14ac:dyDescent="0.2">
      <c r="A31" s="28" t="str">
        <f t="shared" si="2"/>
        <v/>
      </c>
      <c r="B31" s="52"/>
      <c r="C31" s="47"/>
      <c r="D31" s="76"/>
      <c r="E31" s="47"/>
      <c r="F31" s="48"/>
      <c r="G31" s="53"/>
      <c r="H31" s="415" t="str">
        <f t="shared" si="0"/>
        <v/>
      </c>
      <c r="I31" s="426" t="str">
        <f t="shared" si="1"/>
        <v/>
      </c>
      <c r="J31" s="419"/>
    </row>
    <row r="32" spans="1:10" x14ac:dyDescent="0.2">
      <c r="A32" s="28" t="str">
        <f t="shared" si="2"/>
        <v/>
      </c>
      <c r="B32" s="52"/>
      <c r="C32" s="47"/>
      <c r="D32" s="76"/>
      <c r="E32" s="47"/>
      <c r="F32" s="48"/>
      <c r="G32" s="53"/>
      <c r="H32" s="415" t="str">
        <f t="shared" si="0"/>
        <v/>
      </c>
      <c r="I32" s="426" t="str">
        <f t="shared" si="1"/>
        <v/>
      </c>
      <c r="J32" s="419"/>
    </row>
    <row r="33" spans="1:10" x14ac:dyDescent="0.2">
      <c r="A33" s="28" t="str">
        <f t="shared" si="2"/>
        <v/>
      </c>
      <c r="B33" s="52"/>
      <c r="C33" s="47"/>
      <c r="D33" s="76"/>
      <c r="E33" s="47"/>
      <c r="F33" s="48"/>
      <c r="G33" s="53"/>
      <c r="H33" s="415" t="str">
        <f t="shared" si="0"/>
        <v/>
      </c>
      <c r="I33" s="426" t="str">
        <f t="shared" si="1"/>
        <v/>
      </c>
      <c r="J33" s="419"/>
    </row>
    <row r="34" spans="1:10" x14ac:dyDescent="0.2">
      <c r="A34" s="28" t="str">
        <f t="shared" si="2"/>
        <v/>
      </c>
      <c r="B34" s="52"/>
      <c r="C34" s="47"/>
      <c r="D34" s="76"/>
      <c r="E34" s="47"/>
      <c r="F34" s="48"/>
      <c r="G34" s="53"/>
      <c r="H34" s="415" t="str">
        <f t="shared" si="0"/>
        <v/>
      </c>
      <c r="I34" s="426" t="str">
        <f t="shared" si="1"/>
        <v/>
      </c>
      <c r="J34" s="419"/>
    </row>
    <row r="35" spans="1:10" x14ac:dyDescent="0.2">
      <c r="A35" s="28" t="str">
        <f t="shared" si="2"/>
        <v/>
      </c>
      <c r="B35" s="52"/>
      <c r="C35" s="47"/>
      <c r="D35" s="76"/>
      <c r="E35" s="47"/>
      <c r="F35" s="48"/>
      <c r="G35" s="53"/>
      <c r="H35" s="415" t="str">
        <f t="shared" si="0"/>
        <v/>
      </c>
      <c r="I35" s="426" t="str">
        <f t="shared" si="1"/>
        <v/>
      </c>
      <c r="J35" s="419"/>
    </row>
    <row r="36" spans="1:10" x14ac:dyDescent="0.2">
      <c r="A36" s="28" t="str">
        <f t="shared" si="2"/>
        <v/>
      </c>
      <c r="B36" s="52"/>
      <c r="C36" s="47"/>
      <c r="D36" s="76"/>
      <c r="E36" s="47"/>
      <c r="F36" s="48"/>
      <c r="G36" s="53"/>
      <c r="H36" s="415" t="str">
        <f t="shared" si="0"/>
        <v/>
      </c>
      <c r="I36" s="426" t="str">
        <f t="shared" si="1"/>
        <v/>
      </c>
      <c r="J36" s="419"/>
    </row>
    <row r="37" spans="1:10" x14ac:dyDescent="0.2">
      <c r="A37" s="28" t="str">
        <f t="shared" si="2"/>
        <v/>
      </c>
      <c r="B37" s="52"/>
      <c r="C37" s="47"/>
      <c r="D37" s="76"/>
      <c r="E37" s="47"/>
      <c r="F37" s="48"/>
      <c r="G37" s="53"/>
      <c r="H37" s="415" t="str">
        <f t="shared" si="0"/>
        <v/>
      </c>
      <c r="I37" s="426" t="str">
        <f t="shared" si="1"/>
        <v/>
      </c>
      <c r="J37" s="419"/>
    </row>
    <row r="38" spans="1:10" x14ac:dyDescent="0.2">
      <c r="A38" s="28" t="str">
        <f t="shared" si="2"/>
        <v/>
      </c>
      <c r="B38" s="52"/>
      <c r="C38" s="47"/>
      <c r="D38" s="76"/>
      <c r="E38" s="47"/>
      <c r="F38" s="48"/>
      <c r="G38" s="53"/>
      <c r="H38" s="415" t="str">
        <f t="shared" si="0"/>
        <v/>
      </c>
      <c r="I38" s="426" t="str">
        <f t="shared" si="1"/>
        <v/>
      </c>
      <c r="J38" s="419"/>
    </row>
    <row r="39" spans="1:10" x14ac:dyDescent="0.2">
      <c r="A39" s="28" t="str">
        <f t="shared" si="2"/>
        <v/>
      </c>
      <c r="B39" s="52"/>
      <c r="C39" s="47"/>
      <c r="D39" s="76"/>
      <c r="E39" s="47"/>
      <c r="F39" s="48"/>
      <c r="G39" s="53"/>
      <c r="H39" s="415" t="str">
        <f t="shared" si="0"/>
        <v/>
      </c>
      <c r="I39" s="426" t="str">
        <f t="shared" si="1"/>
        <v/>
      </c>
      <c r="J39" s="419"/>
    </row>
    <row r="40" spans="1:10" x14ac:dyDescent="0.2">
      <c r="A40" s="28" t="str">
        <f t="shared" si="2"/>
        <v/>
      </c>
      <c r="B40" s="52"/>
      <c r="C40" s="47"/>
      <c r="D40" s="76"/>
      <c r="E40" s="47"/>
      <c r="F40" s="48"/>
      <c r="G40" s="53"/>
      <c r="H40" s="415" t="str">
        <f t="shared" si="0"/>
        <v/>
      </c>
      <c r="I40" s="426" t="str">
        <f t="shared" si="1"/>
        <v/>
      </c>
      <c r="J40" s="419"/>
    </row>
    <row r="41" spans="1:10" x14ac:dyDescent="0.2">
      <c r="A41" s="28" t="str">
        <f t="shared" si="2"/>
        <v/>
      </c>
      <c r="B41" s="52"/>
      <c r="C41" s="47"/>
      <c r="D41" s="76"/>
      <c r="E41" s="47"/>
      <c r="F41" s="48"/>
      <c r="G41" s="53"/>
      <c r="H41" s="415" t="str">
        <f t="shared" si="0"/>
        <v/>
      </c>
      <c r="I41" s="426" t="str">
        <f t="shared" si="1"/>
        <v/>
      </c>
      <c r="J41" s="419"/>
    </row>
    <row r="42" spans="1:10" x14ac:dyDescent="0.2">
      <c r="A42" s="28" t="str">
        <f t="shared" si="2"/>
        <v/>
      </c>
      <c r="B42" s="52"/>
      <c r="C42" s="47"/>
      <c r="D42" s="76"/>
      <c r="E42" s="47"/>
      <c r="F42" s="48"/>
      <c r="G42" s="53"/>
      <c r="H42" s="415" t="str">
        <f t="shared" si="0"/>
        <v/>
      </c>
      <c r="I42" s="426" t="str">
        <f t="shared" si="1"/>
        <v/>
      </c>
      <c r="J42" s="419"/>
    </row>
    <row r="43" spans="1:10" x14ac:dyDescent="0.2">
      <c r="A43" s="28" t="str">
        <f t="shared" si="2"/>
        <v/>
      </c>
      <c r="B43" s="52"/>
      <c r="C43" s="47"/>
      <c r="D43" s="76"/>
      <c r="E43" s="47"/>
      <c r="F43" s="48"/>
      <c r="G43" s="53"/>
      <c r="H43" s="415" t="str">
        <f t="shared" si="0"/>
        <v/>
      </c>
      <c r="I43" s="426" t="str">
        <f t="shared" si="1"/>
        <v/>
      </c>
      <c r="J43" s="419"/>
    </row>
    <row r="44" spans="1:10" x14ac:dyDescent="0.2">
      <c r="A44" s="28" t="str">
        <f t="shared" si="2"/>
        <v/>
      </c>
      <c r="B44" s="52"/>
      <c r="C44" s="47"/>
      <c r="D44" s="76"/>
      <c r="E44" s="47"/>
      <c r="F44" s="48"/>
      <c r="G44" s="53"/>
      <c r="H44" s="415" t="str">
        <f t="shared" si="0"/>
        <v/>
      </c>
      <c r="I44" s="426" t="str">
        <f t="shared" si="1"/>
        <v/>
      </c>
      <c r="J44" s="419"/>
    </row>
    <row r="45" spans="1:10" x14ac:dyDescent="0.2">
      <c r="A45" s="28" t="str">
        <f t="shared" si="2"/>
        <v/>
      </c>
      <c r="B45" s="52"/>
      <c r="C45" s="47"/>
      <c r="D45" s="76"/>
      <c r="E45" s="47"/>
      <c r="F45" s="48"/>
      <c r="G45" s="53"/>
      <c r="H45" s="415" t="str">
        <f t="shared" si="0"/>
        <v/>
      </c>
      <c r="I45" s="426" t="str">
        <f t="shared" si="1"/>
        <v/>
      </c>
      <c r="J45" s="419"/>
    </row>
    <row r="46" spans="1:10" x14ac:dyDescent="0.2">
      <c r="A46" s="28" t="str">
        <f t="shared" si="2"/>
        <v/>
      </c>
      <c r="B46" s="52"/>
      <c r="C46" s="47"/>
      <c r="D46" s="76"/>
      <c r="E46" s="47"/>
      <c r="F46" s="48"/>
      <c r="G46" s="53"/>
      <c r="H46" s="415" t="str">
        <f t="shared" si="0"/>
        <v/>
      </c>
      <c r="I46" s="426" t="str">
        <f t="shared" si="1"/>
        <v/>
      </c>
      <c r="J46" s="419"/>
    </row>
    <row r="47" spans="1:10" x14ac:dyDescent="0.2">
      <c r="A47" s="28" t="str">
        <f t="shared" si="2"/>
        <v/>
      </c>
      <c r="B47" s="52"/>
      <c r="C47" s="47"/>
      <c r="D47" s="76"/>
      <c r="E47" s="47"/>
      <c r="F47" s="48"/>
      <c r="G47" s="53"/>
      <c r="H47" s="415" t="str">
        <f t="shared" si="0"/>
        <v/>
      </c>
      <c r="I47" s="426" t="str">
        <f t="shared" si="1"/>
        <v/>
      </c>
      <c r="J47" s="419"/>
    </row>
    <row r="48" spans="1:10" x14ac:dyDescent="0.2">
      <c r="A48" s="28" t="str">
        <f t="shared" si="2"/>
        <v/>
      </c>
      <c r="B48" s="52"/>
      <c r="C48" s="47"/>
      <c r="D48" s="76"/>
      <c r="E48" s="47"/>
      <c r="F48" s="48"/>
      <c r="G48" s="53"/>
      <c r="H48" s="415" t="str">
        <f t="shared" si="0"/>
        <v/>
      </c>
      <c r="I48" s="426" t="str">
        <f t="shared" si="1"/>
        <v/>
      </c>
      <c r="J48" s="419"/>
    </row>
    <row r="49" spans="1:10" x14ac:dyDescent="0.2">
      <c r="A49" s="28" t="str">
        <f t="shared" si="2"/>
        <v/>
      </c>
      <c r="B49" s="52"/>
      <c r="C49" s="47"/>
      <c r="D49" s="76"/>
      <c r="E49" s="47"/>
      <c r="F49" s="48"/>
      <c r="G49" s="53"/>
      <c r="H49" s="415" t="str">
        <f t="shared" si="0"/>
        <v/>
      </c>
      <c r="I49" s="426" t="str">
        <f t="shared" si="1"/>
        <v/>
      </c>
      <c r="J49" s="419"/>
    </row>
    <row r="50" spans="1:10" x14ac:dyDescent="0.2">
      <c r="A50" s="28" t="str">
        <f t="shared" si="2"/>
        <v/>
      </c>
      <c r="B50" s="52"/>
      <c r="C50" s="47"/>
      <c r="D50" s="76"/>
      <c r="E50" s="47"/>
      <c r="F50" s="48"/>
      <c r="G50" s="53"/>
      <c r="H50" s="415" t="str">
        <f t="shared" si="0"/>
        <v/>
      </c>
      <c r="I50" s="426" t="str">
        <f t="shared" si="1"/>
        <v/>
      </c>
      <c r="J50" s="419"/>
    </row>
    <row r="51" spans="1:10" x14ac:dyDescent="0.2">
      <c r="A51" s="28" t="str">
        <f t="shared" si="2"/>
        <v/>
      </c>
      <c r="B51" s="52"/>
      <c r="C51" s="47"/>
      <c r="D51" s="76"/>
      <c r="E51" s="47"/>
      <c r="F51" s="48"/>
      <c r="G51" s="53"/>
      <c r="H51" s="415" t="str">
        <f t="shared" si="0"/>
        <v/>
      </c>
      <c r="I51" s="426" t="str">
        <f t="shared" si="1"/>
        <v/>
      </c>
      <c r="J51" s="419"/>
    </row>
    <row r="52" spans="1:10" x14ac:dyDescent="0.2">
      <c r="A52" s="28" t="str">
        <f t="shared" si="2"/>
        <v/>
      </c>
      <c r="B52" s="52"/>
      <c r="C52" s="47"/>
      <c r="D52" s="76"/>
      <c r="E52" s="47"/>
      <c r="F52" s="48"/>
      <c r="G52" s="53"/>
      <c r="H52" s="415" t="str">
        <f t="shared" si="0"/>
        <v/>
      </c>
      <c r="I52" s="426" t="str">
        <f t="shared" si="1"/>
        <v/>
      </c>
      <c r="J52" s="419"/>
    </row>
    <row r="53" spans="1:10" x14ac:dyDescent="0.2">
      <c r="A53" s="28" t="str">
        <f t="shared" si="2"/>
        <v/>
      </c>
      <c r="B53" s="52"/>
      <c r="C53" s="47"/>
      <c r="D53" s="76"/>
      <c r="E53" s="47"/>
      <c r="F53" s="48"/>
      <c r="G53" s="53"/>
      <c r="H53" s="415" t="str">
        <f t="shared" si="0"/>
        <v/>
      </c>
      <c r="I53" s="426" t="str">
        <f t="shared" si="1"/>
        <v/>
      </c>
      <c r="J53" s="419"/>
    </row>
    <row r="54" spans="1:10" x14ac:dyDescent="0.2">
      <c r="A54" s="28" t="str">
        <f t="shared" si="2"/>
        <v/>
      </c>
      <c r="B54" s="52"/>
      <c r="C54" s="47"/>
      <c r="D54" s="76"/>
      <c r="E54" s="47"/>
      <c r="F54" s="48"/>
      <c r="G54" s="53"/>
      <c r="H54" s="415" t="str">
        <f t="shared" si="0"/>
        <v/>
      </c>
      <c r="I54" s="426" t="str">
        <f t="shared" si="1"/>
        <v/>
      </c>
      <c r="J54" s="419"/>
    </row>
    <row r="55" spans="1:10" x14ac:dyDescent="0.2">
      <c r="A55" s="28" t="str">
        <f t="shared" si="2"/>
        <v/>
      </c>
      <c r="B55" s="52"/>
      <c r="C55" s="47"/>
      <c r="D55" s="76"/>
      <c r="E55" s="47"/>
      <c r="F55" s="48"/>
      <c r="G55" s="53"/>
      <c r="H55" s="415" t="str">
        <f t="shared" si="0"/>
        <v/>
      </c>
      <c r="I55" s="426" t="str">
        <f t="shared" si="1"/>
        <v/>
      </c>
      <c r="J55" s="419"/>
    </row>
    <row r="56" spans="1:10" x14ac:dyDescent="0.2">
      <c r="A56" s="28" t="str">
        <f t="shared" si="2"/>
        <v/>
      </c>
      <c r="B56" s="52"/>
      <c r="C56" s="47"/>
      <c r="D56" s="76"/>
      <c r="E56" s="47"/>
      <c r="F56" s="48"/>
      <c r="G56" s="53"/>
      <c r="H56" s="415" t="str">
        <f t="shared" si="0"/>
        <v/>
      </c>
      <c r="I56" s="426" t="str">
        <f t="shared" si="1"/>
        <v/>
      </c>
      <c r="J56" s="419"/>
    </row>
    <row r="57" spans="1:10" x14ac:dyDescent="0.2">
      <c r="A57" s="28" t="str">
        <f t="shared" si="2"/>
        <v/>
      </c>
      <c r="B57" s="52"/>
      <c r="C57" s="47"/>
      <c r="D57" s="76"/>
      <c r="E57" s="47"/>
      <c r="F57" s="48"/>
      <c r="G57" s="53"/>
      <c r="H57" s="415" t="str">
        <f t="shared" si="0"/>
        <v/>
      </c>
      <c r="I57" s="426" t="str">
        <f t="shared" si="1"/>
        <v/>
      </c>
      <c r="J57" s="419"/>
    </row>
    <row r="58" spans="1:10" x14ac:dyDescent="0.2">
      <c r="A58" s="28" t="str">
        <f t="shared" si="2"/>
        <v/>
      </c>
      <c r="B58" s="52"/>
      <c r="C58" s="47"/>
      <c r="D58" s="76"/>
      <c r="E58" s="47"/>
      <c r="F58" s="48"/>
      <c r="G58" s="53"/>
      <c r="H58" s="415" t="str">
        <f t="shared" si="0"/>
        <v/>
      </c>
      <c r="I58" s="426" t="str">
        <f t="shared" si="1"/>
        <v/>
      </c>
      <c r="J58" s="419"/>
    </row>
    <row r="59" spans="1:10" x14ac:dyDescent="0.2">
      <c r="A59" s="28" t="str">
        <f t="shared" si="2"/>
        <v/>
      </c>
      <c r="B59" s="52"/>
      <c r="C59" s="47"/>
      <c r="D59" s="76"/>
      <c r="E59" s="47"/>
      <c r="F59" s="48"/>
      <c r="G59" s="53"/>
      <c r="H59" s="415" t="str">
        <f t="shared" si="0"/>
        <v/>
      </c>
      <c r="I59" s="426" t="str">
        <f t="shared" si="1"/>
        <v/>
      </c>
      <c r="J59" s="419"/>
    </row>
    <row r="60" spans="1:10" x14ac:dyDescent="0.2">
      <c r="A60" s="28" t="str">
        <f t="shared" si="2"/>
        <v/>
      </c>
      <c r="B60" s="52"/>
      <c r="C60" s="47"/>
      <c r="D60" s="76"/>
      <c r="E60" s="47"/>
      <c r="F60" s="48"/>
      <c r="G60" s="53"/>
      <c r="H60" s="415" t="str">
        <f t="shared" si="0"/>
        <v/>
      </c>
      <c r="I60" s="426" t="str">
        <f t="shared" si="1"/>
        <v/>
      </c>
      <c r="J60" s="419"/>
    </row>
    <row r="61" spans="1:10" x14ac:dyDescent="0.2">
      <c r="A61" s="28" t="str">
        <f t="shared" si="2"/>
        <v/>
      </c>
      <c r="B61" s="52"/>
      <c r="C61" s="47"/>
      <c r="D61" s="76"/>
      <c r="E61" s="47"/>
      <c r="F61" s="48"/>
      <c r="G61" s="53"/>
      <c r="H61" s="415" t="str">
        <f t="shared" si="0"/>
        <v/>
      </c>
      <c r="I61" s="426" t="str">
        <f t="shared" si="1"/>
        <v/>
      </c>
      <c r="J61" s="419"/>
    </row>
    <row r="62" spans="1:10" x14ac:dyDescent="0.2">
      <c r="A62" s="28" t="str">
        <f t="shared" si="2"/>
        <v/>
      </c>
      <c r="B62" s="52"/>
      <c r="C62" s="47"/>
      <c r="D62" s="76"/>
      <c r="E62" s="47"/>
      <c r="F62" s="48"/>
      <c r="G62" s="53"/>
      <c r="H62" s="415" t="str">
        <f t="shared" si="0"/>
        <v/>
      </c>
      <c r="I62" s="426" t="str">
        <f t="shared" si="1"/>
        <v/>
      </c>
      <c r="J62" s="419"/>
    </row>
    <row r="63" spans="1:10" x14ac:dyDescent="0.2">
      <c r="A63" s="28" t="str">
        <f t="shared" si="2"/>
        <v/>
      </c>
      <c r="B63" s="52"/>
      <c r="C63" s="47"/>
      <c r="D63" s="76"/>
      <c r="E63" s="47"/>
      <c r="F63" s="48"/>
      <c r="G63" s="53"/>
      <c r="H63" s="415" t="str">
        <f t="shared" si="0"/>
        <v/>
      </c>
      <c r="I63" s="426" t="str">
        <f t="shared" si="1"/>
        <v/>
      </c>
      <c r="J63" s="419"/>
    </row>
    <row r="64" spans="1:10" x14ac:dyDescent="0.2">
      <c r="A64" s="28" t="str">
        <f t="shared" si="2"/>
        <v/>
      </c>
      <c r="B64" s="52"/>
      <c r="C64" s="47"/>
      <c r="D64" s="76"/>
      <c r="E64" s="47"/>
      <c r="F64" s="48"/>
      <c r="G64" s="53"/>
      <c r="H64" s="415" t="str">
        <f t="shared" si="0"/>
        <v/>
      </c>
      <c r="I64" s="426" t="str">
        <f t="shared" si="1"/>
        <v/>
      </c>
      <c r="J64" s="419"/>
    </row>
    <row r="65" spans="1:10" x14ac:dyDescent="0.2">
      <c r="A65" s="28" t="str">
        <f t="shared" si="2"/>
        <v/>
      </c>
      <c r="B65" s="52"/>
      <c r="C65" s="47"/>
      <c r="D65" s="76"/>
      <c r="E65" s="47"/>
      <c r="F65" s="48"/>
      <c r="G65" s="53"/>
      <c r="H65" s="415" t="str">
        <f t="shared" si="0"/>
        <v/>
      </c>
      <c r="I65" s="426" t="str">
        <f t="shared" si="1"/>
        <v/>
      </c>
      <c r="J65" s="419"/>
    </row>
    <row r="66" spans="1:10" x14ac:dyDescent="0.2">
      <c r="A66" s="28" t="str">
        <f t="shared" si="2"/>
        <v/>
      </c>
      <c r="B66" s="52"/>
      <c r="C66" s="47"/>
      <c r="D66" s="76"/>
      <c r="E66" s="47"/>
      <c r="F66" s="48"/>
      <c r="G66" s="53"/>
      <c r="H66" s="415" t="str">
        <f t="shared" si="0"/>
        <v/>
      </c>
      <c r="I66" s="426" t="str">
        <f t="shared" si="1"/>
        <v/>
      </c>
      <c r="J66" s="419"/>
    </row>
    <row r="67" spans="1:10" x14ac:dyDescent="0.2">
      <c r="A67" s="28" t="str">
        <f t="shared" si="2"/>
        <v/>
      </c>
      <c r="B67" s="52"/>
      <c r="C67" s="47"/>
      <c r="D67" s="76"/>
      <c r="E67" s="47"/>
      <c r="F67" s="48"/>
      <c r="G67" s="53"/>
      <c r="H67" s="415" t="str">
        <f t="shared" si="0"/>
        <v/>
      </c>
      <c r="I67" s="426" t="str">
        <f t="shared" si="1"/>
        <v/>
      </c>
      <c r="J67" s="419"/>
    </row>
    <row r="68" spans="1:10" x14ac:dyDescent="0.2">
      <c r="A68" s="28" t="str">
        <f t="shared" si="2"/>
        <v/>
      </c>
      <c r="B68" s="52"/>
      <c r="C68" s="47"/>
      <c r="D68" s="76"/>
      <c r="E68" s="47"/>
      <c r="F68" s="48"/>
      <c r="G68" s="53"/>
      <c r="H68" s="415" t="str">
        <f t="shared" si="0"/>
        <v/>
      </c>
      <c r="I68" s="426" t="str">
        <f t="shared" si="1"/>
        <v/>
      </c>
      <c r="J68" s="419"/>
    </row>
    <row r="69" spans="1:10" x14ac:dyDescent="0.2">
      <c r="A69" s="28" t="str">
        <f t="shared" si="2"/>
        <v/>
      </c>
      <c r="B69" s="52"/>
      <c r="C69" s="47"/>
      <c r="D69" s="76"/>
      <c r="E69" s="47"/>
      <c r="F69" s="48"/>
      <c r="G69" s="53"/>
      <c r="H69" s="415" t="str">
        <f t="shared" si="0"/>
        <v/>
      </c>
      <c r="I69" s="426" t="str">
        <f t="shared" si="1"/>
        <v/>
      </c>
      <c r="J69" s="419"/>
    </row>
    <row r="70" spans="1:10" x14ac:dyDescent="0.2">
      <c r="A70" s="28" t="str">
        <f t="shared" si="2"/>
        <v/>
      </c>
      <c r="B70" s="52"/>
      <c r="C70" s="47"/>
      <c r="D70" s="76"/>
      <c r="E70" s="47"/>
      <c r="F70" s="48"/>
      <c r="G70" s="53"/>
      <c r="H70" s="415" t="str">
        <f t="shared" si="0"/>
        <v/>
      </c>
      <c r="I70" s="426" t="str">
        <f t="shared" si="1"/>
        <v/>
      </c>
      <c r="J70" s="419"/>
    </row>
    <row r="71" spans="1:10" x14ac:dyDescent="0.2">
      <c r="A71" s="28" t="str">
        <f t="shared" si="2"/>
        <v/>
      </c>
      <c r="B71" s="52"/>
      <c r="C71" s="47"/>
      <c r="D71" s="76"/>
      <c r="E71" s="47"/>
      <c r="F71" s="48"/>
      <c r="G71" s="53"/>
      <c r="H71" s="415" t="str">
        <f t="shared" si="0"/>
        <v/>
      </c>
      <c r="I71" s="426" t="str">
        <f t="shared" si="1"/>
        <v/>
      </c>
      <c r="J71" s="419"/>
    </row>
    <row r="72" spans="1:10" x14ac:dyDescent="0.2">
      <c r="A72" s="28" t="str">
        <f t="shared" si="2"/>
        <v/>
      </c>
      <c r="B72" s="52"/>
      <c r="C72" s="47"/>
      <c r="D72" s="76"/>
      <c r="E72" s="47"/>
      <c r="F72" s="48"/>
      <c r="G72" s="53"/>
      <c r="H72" s="415" t="str">
        <f t="shared" si="0"/>
        <v/>
      </c>
      <c r="I72" s="426" t="str">
        <f t="shared" si="1"/>
        <v/>
      </c>
      <c r="J72" s="419"/>
    </row>
    <row r="73" spans="1:10" x14ac:dyDescent="0.2">
      <c r="A73" s="28" t="str">
        <f t="shared" si="2"/>
        <v/>
      </c>
      <c r="B73" s="52"/>
      <c r="C73" s="47"/>
      <c r="D73" s="76"/>
      <c r="E73" s="47"/>
      <c r="F73" s="48"/>
      <c r="G73" s="53"/>
      <c r="H73" s="415" t="str">
        <f t="shared" si="0"/>
        <v/>
      </c>
      <c r="I73" s="426" t="str">
        <f t="shared" si="1"/>
        <v/>
      </c>
      <c r="J73" s="419"/>
    </row>
    <row r="74" spans="1:10" x14ac:dyDescent="0.2">
      <c r="A74" s="28" t="str">
        <f t="shared" si="2"/>
        <v/>
      </c>
      <c r="B74" s="52"/>
      <c r="C74" s="47"/>
      <c r="D74" s="76"/>
      <c r="E74" s="47"/>
      <c r="F74" s="48"/>
      <c r="G74" s="53"/>
      <c r="H74" s="415" t="str">
        <f t="shared" si="0"/>
        <v/>
      </c>
      <c r="I74" s="426" t="str">
        <f t="shared" si="1"/>
        <v/>
      </c>
      <c r="J74" s="419"/>
    </row>
    <row r="75" spans="1:10" x14ac:dyDescent="0.2">
      <c r="A75" s="28" t="str">
        <f t="shared" si="2"/>
        <v/>
      </c>
      <c r="B75" s="52"/>
      <c r="C75" s="47"/>
      <c r="D75" s="76"/>
      <c r="E75" s="47"/>
      <c r="F75" s="48"/>
      <c r="G75" s="53"/>
      <c r="H75" s="415" t="str">
        <f t="shared" ref="H75:H77" si="3">IF(F75&lt;&gt;"",F75,"")</f>
        <v/>
      </c>
      <c r="I75" s="426" t="str">
        <f t="shared" ref="I75:I77" si="4">IF(F75="","",H75-F75)</f>
        <v/>
      </c>
      <c r="J75" s="419"/>
    </row>
    <row r="76" spans="1:10" x14ac:dyDescent="0.2">
      <c r="A76" s="28" t="str">
        <f t="shared" ref="A76:A77" si="5">IF(F76&lt;&gt;"",A75+1,"")</f>
        <v/>
      </c>
      <c r="B76" s="52"/>
      <c r="C76" s="47"/>
      <c r="D76" s="76"/>
      <c r="E76" s="47"/>
      <c r="F76" s="48"/>
      <c r="G76" s="53"/>
      <c r="H76" s="415" t="str">
        <f t="shared" si="3"/>
        <v/>
      </c>
      <c r="I76" s="426" t="str">
        <f t="shared" si="4"/>
        <v/>
      </c>
      <c r="J76" s="419"/>
    </row>
    <row r="77" spans="1:10" x14ac:dyDescent="0.2">
      <c r="A77" s="28" t="str">
        <f t="shared" si="5"/>
        <v/>
      </c>
      <c r="B77" s="52"/>
      <c r="C77" s="47"/>
      <c r="D77" s="76"/>
      <c r="E77" s="47"/>
      <c r="F77" s="48"/>
      <c r="G77" s="53"/>
      <c r="H77" s="415" t="str">
        <f t="shared" si="3"/>
        <v/>
      </c>
      <c r="I77" s="426" t="str">
        <f t="shared" si="4"/>
        <v/>
      </c>
      <c r="J77" s="419"/>
    </row>
  </sheetData>
  <sheetProtection password="D981" sheet="1" objects="1" scenarios="1" sort="0" autoFilter="0"/>
  <autoFilter ref="A10:J10"/>
  <mergeCells count="5">
    <mergeCell ref="A1:B1"/>
    <mergeCell ref="A2:B2"/>
    <mergeCell ref="A6:B6"/>
    <mergeCell ref="A7:B7"/>
    <mergeCell ref="A8:B8"/>
  </mergeCells>
  <conditionalFormatting sqref="H11:H30">
    <cfRule type="expression" dxfId="1356" priority="189" stopIfTrue="1">
      <formula>F11&lt;&gt;H11</formula>
    </cfRule>
  </conditionalFormatting>
  <conditionalFormatting sqref="G11:G30">
    <cfRule type="expression" dxfId="1355" priority="190" stopIfTrue="1">
      <formula>AND(F11&lt;&gt;"",G11="")</formula>
    </cfRule>
  </conditionalFormatting>
  <conditionalFormatting sqref="B11:B30">
    <cfRule type="expression" dxfId="1354" priority="191" stopIfTrue="1">
      <formula>AND(F11&lt;&gt;"",B11="")</formula>
    </cfRule>
  </conditionalFormatting>
  <conditionalFormatting sqref="D11:D30">
    <cfRule type="expression" dxfId="1353" priority="192" stopIfTrue="1">
      <formula>AND(F11&lt;&gt;H11,D11="")</formula>
    </cfRule>
  </conditionalFormatting>
  <conditionalFormatting sqref="H31">
    <cfRule type="expression" dxfId="1352" priority="185" stopIfTrue="1">
      <formula>F31&lt;&gt;H31</formula>
    </cfRule>
  </conditionalFormatting>
  <conditionalFormatting sqref="G31">
    <cfRule type="expression" dxfId="1351" priority="186" stopIfTrue="1">
      <formula>AND(F31&lt;&gt;"",G31="")</formula>
    </cfRule>
  </conditionalFormatting>
  <conditionalFormatting sqref="B31">
    <cfRule type="expression" dxfId="1350" priority="187" stopIfTrue="1">
      <formula>AND(F31&lt;&gt;"",B31="")</formula>
    </cfRule>
  </conditionalFormatting>
  <conditionalFormatting sqref="D31">
    <cfRule type="expression" dxfId="1349" priority="188" stopIfTrue="1">
      <formula>AND(F31&lt;&gt;H31,D31="")</formula>
    </cfRule>
  </conditionalFormatting>
  <conditionalFormatting sqref="H32">
    <cfRule type="expression" dxfId="1348" priority="181" stopIfTrue="1">
      <formula>F32&lt;&gt;H32</formula>
    </cfRule>
  </conditionalFormatting>
  <conditionalFormatting sqref="G32">
    <cfRule type="expression" dxfId="1347" priority="182" stopIfTrue="1">
      <formula>AND(F32&lt;&gt;"",G32="")</formula>
    </cfRule>
  </conditionalFormatting>
  <conditionalFormatting sqref="B32">
    <cfRule type="expression" dxfId="1346" priority="183" stopIfTrue="1">
      <formula>AND(F32&lt;&gt;"",B32="")</formula>
    </cfRule>
  </conditionalFormatting>
  <conditionalFormatting sqref="D32">
    <cfRule type="expression" dxfId="1345" priority="184" stopIfTrue="1">
      <formula>AND(F32&lt;&gt;H32,D32="")</formula>
    </cfRule>
  </conditionalFormatting>
  <conditionalFormatting sqref="H33">
    <cfRule type="expression" dxfId="1344" priority="177" stopIfTrue="1">
      <formula>F33&lt;&gt;H33</formula>
    </cfRule>
  </conditionalFormatting>
  <conditionalFormatting sqref="G33">
    <cfRule type="expression" dxfId="1343" priority="178" stopIfTrue="1">
      <formula>AND(F33&lt;&gt;"",G33="")</formula>
    </cfRule>
  </conditionalFormatting>
  <conditionalFormatting sqref="B33">
    <cfRule type="expression" dxfId="1342" priority="179" stopIfTrue="1">
      <formula>AND(F33&lt;&gt;"",B33="")</formula>
    </cfRule>
  </conditionalFormatting>
  <conditionalFormatting sqref="D33">
    <cfRule type="expression" dxfId="1341" priority="180" stopIfTrue="1">
      <formula>AND(F33&lt;&gt;H33,D33="")</formula>
    </cfRule>
  </conditionalFormatting>
  <conditionalFormatting sqref="H34">
    <cfRule type="expression" dxfId="1340" priority="173" stopIfTrue="1">
      <formula>F34&lt;&gt;H34</formula>
    </cfRule>
  </conditionalFormatting>
  <conditionalFormatting sqref="G34">
    <cfRule type="expression" dxfId="1339" priority="174" stopIfTrue="1">
      <formula>AND(F34&lt;&gt;"",G34="")</formula>
    </cfRule>
  </conditionalFormatting>
  <conditionalFormatting sqref="B34">
    <cfRule type="expression" dxfId="1338" priority="175" stopIfTrue="1">
      <formula>AND(F34&lt;&gt;"",B34="")</formula>
    </cfRule>
  </conditionalFormatting>
  <conditionalFormatting sqref="D34">
    <cfRule type="expression" dxfId="1337" priority="176" stopIfTrue="1">
      <formula>AND(F34&lt;&gt;H34,D34="")</formula>
    </cfRule>
  </conditionalFormatting>
  <conditionalFormatting sqref="H35">
    <cfRule type="expression" dxfId="1336" priority="169" stopIfTrue="1">
      <formula>F35&lt;&gt;H35</formula>
    </cfRule>
  </conditionalFormatting>
  <conditionalFormatting sqref="G35">
    <cfRule type="expression" dxfId="1335" priority="170" stopIfTrue="1">
      <formula>AND(F35&lt;&gt;"",G35="")</formula>
    </cfRule>
  </conditionalFormatting>
  <conditionalFormatting sqref="B35">
    <cfRule type="expression" dxfId="1334" priority="171" stopIfTrue="1">
      <formula>AND(F35&lt;&gt;"",B35="")</formula>
    </cfRule>
  </conditionalFormatting>
  <conditionalFormatting sqref="D35">
    <cfRule type="expression" dxfId="1333" priority="172" stopIfTrue="1">
      <formula>AND(F35&lt;&gt;H35,D35="")</formula>
    </cfRule>
  </conditionalFormatting>
  <conditionalFormatting sqref="H36">
    <cfRule type="expression" dxfId="1332" priority="165" stopIfTrue="1">
      <formula>F36&lt;&gt;H36</formula>
    </cfRule>
  </conditionalFormatting>
  <conditionalFormatting sqref="G36">
    <cfRule type="expression" dxfId="1331" priority="166" stopIfTrue="1">
      <formula>AND(F36&lt;&gt;"",G36="")</formula>
    </cfRule>
  </conditionalFormatting>
  <conditionalFormatting sqref="B36">
    <cfRule type="expression" dxfId="1330" priority="167" stopIfTrue="1">
      <formula>AND(F36&lt;&gt;"",B36="")</formula>
    </cfRule>
  </conditionalFormatting>
  <conditionalFormatting sqref="D36">
    <cfRule type="expression" dxfId="1329" priority="168" stopIfTrue="1">
      <formula>AND(F36&lt;&gt;H36,D36="")</formula>
    </cfRule>
  </conditionalFormatting>
  <conditionalFormatting sqref="H37">
    <cfRule type="expression" dxfId="1328" priority="161" stopIfTrue="1">
      <formula>F37&lt;&gt;H37</formula>
    </cfRule>
  </conditionalFormatting>
  <conditionalFormatting sqref="G37">
    <cfRule type="expression" dxfId="1327" priority="162" stopIfTrue="1">
      <formula>AND(F37&lt;&gt;"",G37="")</formula>
    </cfRule>
  </conditionalFormatting>
  <conditionalFormatting sqref="B37">
    <cfRule type="expression" dxfId="1326" priority="163" stopIfTrue="1">
      <formula>AND(F37&lt;&gt;"",B37="")</formula>
    </cfRule>
  </conditionalFormatting>
  <conditionalFormatting sqref="D37">
    <cfRule type="expression" dxfId="1325" priority="164" stopIfTrue="1">
      <formula>AND(F37&lt;&gt;H37,D37="")</formula>
    </cfRule>
  </conditionalFormatting>
  <conditionalFormatting sqref="H38">
    <cfRule type="expression" dxfId="1324" priority="157" stopIfTrue="1">
      <formula>F38&lt;&gt;H38</formula>
    </cfRule>
  </conditionalFormatting>
  <conditionalFormatting sqref="G38">
    <cfRule type="expression" dxfId="1323" priority="158" stopIfTrue="1">
      <formula>AND(F38&lt;&gt;"",G38="")</formula>
    </cfRule>
  </conditionalFormatting>
  <conditionalFormatting sqref="B38">
    <cfRule type="expression" dxfId="1322" priority="159" stopIfTrue="1">
      <formula>AND(F38&lt;&gt;"",B38="")</formula>
    </cfRule>
  </conditionalFormatting>
  <conditionalFormatting sqref="D38">
    <cfRule type="expression" dxfId="1321" priority="160" stopIfTrue="1">
      <formula>AND(F38&lt;&gt;H38,D38="")</formula>
    </cfRule>
  </conditionalFormatting>
  <conditionalFormatting sqref="H39">
    <cfRule type="expression" dxfId="1320" priority="153" stopIfTrue="1">
      <formula>F39&lt;&gt;H39</formula>
    </cfRule>
  </conditionalFormatting>
  <conditionalFormatting sqref="G39">
    <cfRule type="expression" dxfId="1319" priority="154" stopIfTrue="1">
      <formula>AND(F39&lt;&gt;"",G39="")</formula>
    </cfRule>
  </conditionalFormatting>
  <conditionalFormatting sqref="B39">
    <cfRule type="expression" dxfId="1318" priority="155" stopIfTrue="1">
      <formula>AND(F39&lt;&gt;"",B39="")</formula>
    </cfRule>
  </conditionalFormatting>
  <conditionalFormatting sqref="D39">
    <cfRule type="expression" dxfId="1317" priority="156" stopIfTrue="1">
      <formula>AND(F39&lt;&gt;H39,D39="")</formula>
    </cfRule>
  </conditionalFormatting>
  <conditionalFormatting sqref="H40">
    <cfRule type="expression" dxfId="1316" priority="149" stopIfTrue="1">
      <formula>F40&lt;&gt;H40</formula>
    </cfRule>
  </conditionalFormatting>
  <conditionalFormatting sqref="G40">
    <cfRule type="expression" dxfId="1315" priority="150" stopIfTrue="1">
      <formula>AND(F40&lt;&gt;"",G40="")</formula>
    </cfRule>
  </conditionalFormatting>
  <conditionalFormatting sqref="B40">
    <cfRule type="expression" dxfId="1314" priority="151" stopIfTrue="1">
      <formula>AND(F40&lt;&gt;"",B40="")</formula>
    </cfRule>
  </conditionalFormatting>
  <conditionalFormatting sqref="D40">
    <cfRule type="expression" dxfId="1313" priority="152" stopIfTrue="1">
      <formula>AND(F40&lt;&gt;H40,D40="")</formula>
    </cfRule>
  </conditionalFormatting>
  <conditionalFormatting sqref="H41">
    <cfRule type="expression" dxfId="1312" priority="145" stopIfTrue="1">
      <formula>F41&lt;&gt;H41</formula>
    </cfRule>
  </conditionalFormatting>
  <conditionalFormatting sqref="G41">
    <cfRule type="expression" dxfId="1311" priority="146" stopIfTrue="1">
      <formula>AND(F41&lt;&gt;"",G41="")</formula>
    </cfRule>
  </conditionalFormatting>
  <conditionalFormatting sqref="B41">
    <cfRule type="expression" dxfId="1310" priority="147" stopIfTrue="1">
      <formula>AND(F41&lt;&gt;"",B41="")</formula>
    </cfRule>
  </conditionalFormatting>
  <conditionalFormatting sqref="D41">
    <cfRule type="expression" dxfId="1309" priority="148" stopIfTrue="1">
      <formula>AND(F41&lt;&gt;H41,D41="")</formula>
    </cfRule>
  </conditionalFormatting>
  <conditionalFormatting sqref="H42">
    <cfRule type="expression" dxfId="1308" priority="141" stopIfTrue="1">
      <formula>F42&lt;&gt;H42</formula>
    </cfRule>
  </conditionalFormatting>
  <conditionalFormatting sqref="G42">
    <cfRule type="expression" dxfId="1307" priority="142" stopIfTrue="1">
      <formula>AND(F42&lt;&gt;"",G42="")</formula>
    </cfRule>
  </conditionalFormatting>
  <conditionalFormatting sqref="B42">
    <cfRule type="expression" dxfId="1306" priority="143" stopIfTrue="1">
      <formula>AND(F42&lt;&gt;"",B42="")</formula>
    </cfRule>
  </conditionalFormatting>
  <conditionalFormatting sqref="D42">
    <cfRule type="expression" dxfId="1305" priority="144" stopIfTrue="1">
      <formula>AND(F42&lt;&gt;H42,D42="")</formula>
    </cfRule>
  </conditionalFormatting>
  <conditionalFormatting sqref="H43">
    <cfRule type="expression" dxfId="1304" priority="137" stopIfTrue="1">
      <formula>F43&lt;&gt;H43</formula>
    </cfRule>
  </conditionalFormatting>
  <conditionalFormatting sqref="G43">
    <cfRule type="expression" dxfId="1303" priority="138" stopIfTrue="1">
      <formula>AND(F43&lt;&gt;"",G43="")</formula>
    </cfRule>
  </conditionalFormatting>
  <conditionalFormatting sqref="B43">
    <cfRule type="expression" dxfId="1302" priority="139" stopIfTrue="1">
      <formula>AND(F43&lt;&gt;"",B43="")</formula>
    </cfRule>
  </conditionalFormatting>
  <conditionalFormatting sqref="D43">
    <cfRule type="expression" dxfId="1301" priority="140" stopIfTrue="1">
      <formula>AND(F43&lt;&gt;H43,D43="")</formula>
    </cfRule>
  </conditionalFormatting>
  <conditionalFormatting sqref="H44">
    <cfRule type="expression" dxfId="1300" priority="133" stopIfTrue="1">
      <formula>F44&lt;&gt;H44</formula>
    </cfRule>
  </conditionalFormatting>
  <conditionalFormatting sqref="G44">
    <cfRule type="expression" dxfId="1299" priority="134" stopIfTrue="1">
      <formula>AND(F44&lt;&gt;"",G44="")</formula>
    </cfRule>
  </conditionalFormatting>
  <conditionalFormatting sqref="B44">
    <cfRule type="expression" dxfId="1298" priority="135" stopIfTrue="1">
      <formula>AND(F44&lt;&gt;"",B44="")</formula>
    </cfRule>
  </conditionalFormatting>
  <conditionalFormatting sqref="D44">
    <cfRule type="expression" dxfId="1297" priority="136" stopIfTrue="1">
      <formula>AND(F44&lt;&gt;H44,D44="")</formula>
    </cfRule>
  </conditionalFormatting>
  <conditionalFormatting sqref="H45">
    <cfRule type="expression" dxfId="1296" priority="129" stopIfTrue="1">
      <formula>F45&lt;&gt;H45</formula>
    </cfRule>
  </conditionalFormatting>
  <conditionalFormatting sqref="G45">
    <cfRule type="expression" dxfId="1295" priority="130" stopIfTrue="1">
      <formula>AND(F45&lt;&gt;"",G45="")</formula>
    </cfRule>
  </conditionalFormatting>
  <conditionalFormatting sqref="B45">
    <cfRule type="expression" dxfId="1294" priority="131" stopIfTrue="1">
      <formula>AND(F45&lt;&gt;"",B45="")</formula>
    </cfRule>
  </conditionalFormatting>
  <conditionalFormatting sqref="D45">
    <cfRule type="expression" dxfId="1293" priority="132" stopIfTrue="1">
      <formula>AND(F45&lt;&gt;H45,D45="")</formula>
    </cfRule>
  </conditionalFormatting>
  <conditionalFormatting sqref="H46">
    <cfRule type="expression" dxfId="1292" priority="125" stopIfTrue="1">
      <formula>F46&lt;&gt;H46</formula>
    </cfRule>
  </conditionalFormatting>
  <conditionalFormatting sqref="G46">
    <cfRule type="expression" dxfId="1291" priority="126" stopIfTrue="1">
      <formula>AND(F46&lt;&gt;"",G46="")</formula>
    </cfRule>
  </conditionalFormatting>
  <conditionalFormatting sqref="B46">
    <cfRule type="expression" dxfId="1290" priority="127" stopIfTrue="1">
      <formula>AND(F46&lt;&gt;"",B46="")</formula>
    </cfRule>
  </conditionalFormatting>
  <conditionalFormatting sqref="D46">
    <cfRule type="expression" dxfId="1289" priority="128" stopIfTrue="1">
      <formula>AND(F46&lt;&gt;H46,D46="")</formula>
    </cfRule>
  </conditionalFormatting>
  <conditionalFormatting sqref="H47">
    <cfRule type="expression" dxfId="1288" priority="121" stopIfTrue="1">
      <formula>F47&lt;&gt;H47</formula>
    </cfRule>
  </conditionalFormatting>
  <conditionalFormatting sqref="G47">
    <cfRule type="expression" dxfId="1287" priority="122" stopIfTrue="1">
      <formula>AND(F47&lt;&gt;"",G47="")</formula>
    </cfRule>
  </conditionalFormatting>
  <conditionalFormatting sqref="B47">
    <cfRule type="expression" dxfId="1286" priority="123" stopIfTrue="1">
      <formula>AND(F47&lt;&gt;"",B47="")</formula>
    </cfRule>
  </conditionalFormatting>
  <conditionalFormatting sqref="D47">
    <cfRule type="expression" dxfId="1285" priority="124" stopIfTrue="1">
      <formula>AND(F47&lt;&gt;H47,D47="")</formula>
    </cfRule>
  </conditionalFormatting>
  <conditionalFormatting sqref="H48">
    <cfRule type="expression" dxfId="1284" priority="117" stopIfTrue="1">
      <formula>F48&lt;&gt;H48</formula>
    </cfRule>
  </conditionalFormatting>
  <conditionalFormatting sqref="G48">
    <cfRule type="expression" dxfId="1283" priority="118" stopIfTrue="1">
      <formula>AND(F48&lt;&gt;"",G48="")</formula>
    </cfRule>
  </conditionalFormatting>
  <conditionalFormatting sqref="B48">
    <cfRule type="expression" dxfId="1282" priority="119" stopIfTrue="1">
      <formula>AND(F48&lt;&gt;"",B48="")</formula>
    </cfRule>
  </conditionalFormatting>
  <conditionalFormatting sqref="D48">
    <cfRule type="expression" dxfId="1281" priority="120" stopIfTrue="1">
      <formula>AND(F48&lt;&gt;H48,D48="")</formula>
    </cfRule>
  </conditionalFormatting>
  <conditionalFormatting sqref="H49">
    <cfRule type="expression" dxfId="1280" priority="113" stopIfTrue="1">
      <formula>F49&lt;&gt;H49</formula>
    </cfRule>
  </conditionalFormatting>
  <conditionalFormatting sqref="G49">
    <cfRule type="expression" dxfId="1279" priority="114" stopIfTrue="1">
      <formula>AND(F49&lt;&gt;"",G49="")</formula>
    </cfRule>
  </conditionalFormatting>
  <conditionalFormatting sqref="B49">
    <cfRule type="expression" dxfId="1278" priority="115" stopIfTrue="1">
      <formula>AND(F49&lt;&gt;"",B49="")</formula>
    </cfRule>
  </conditionalFormatting>
  <conditionalFormatting sqref="D49">
    <cfRule type="expression" dxfId="1277" priority="116" stopIfTrue="1">
      <formula>AND(F49&lt;&gt;H49,D49="")</formula>
    </cfRule>
  </conditionalFormatting>
  <conditionalFormatting sqref="H50">
    <cfRule type="expression" dxfId="1276" priority="109" stopIfTrue="1">
      <formula>F50&lt;&gt;H50</formula>
    </cfRule>
  </conditionalFormatting>
  <conditionalFormatting sqref="G50">
    <cfRule type="expression" dxfId="1275" priority="110" stopIfTrue="1">
      <formula>AND(F50&lt;&gt;"",G50="")</formula>
    </cfRule>
  </conditionalFormatting>
  <conditionalFormatting sqref="B50">
    <cfRule type="expression" dxfId="1274" priority="111" stopIfTrue="1">
      <formula>AND(F50&lt;&gt;"",B50="")</formula>
    </cfRule>
  </conditionalFormatting>
  <conditionalFormatting sqref="D50">
    <cfRule type="expression" dxfId="1273" priority="112" stopIfTrue="1">
      <formula>AND(F50&lt;&gt;H50,D50="")</formula>
    </cfRule>
  </conditionalFormatting>
  <conditionalFormatting sqref="H51">
    <cfRule type="expression" dxfId="1272" priority="105" stopIfTrue="1">
      <formula>F51&lt;&gt;H51</formula>
    </cfRule>
  </conditionalFormatting>
  <conditionalFormatting sqref="G51">
    <cfRule type="expression" dxfId="1271" priority="106" stopIfTrue="1">
      <formula>AND(F51&lt;&gt;"",G51="")</formula>
    </cfRule>
  </conditionalFormatting>
  <conditionalFormatting sqref="B51">
    <cfRule type="expression" dxfId="1270" priority="107" stopIfTrue="1">
      <formula>AND(F51&lt;&gt;"",B51="")</formula>
    </cfRule>
  </conditionalFormatting>
  <conditionalFormatting sqref="D51">
    <cfRule type="expression" dxfId="1269" priority="108" stopIfTrue="1">
      <formula>AND(F51&lt;&gt;H51,D51="")</formula>
    </cfRule>
  </conditionalFormatting>
  <conditionalFormatting sqref="H52">
    <cfRule type="expression" dxfId="1268" priority="101" stopIfTrue="1">
      <formula>F52&lt;&gt;H52</formula>
    </cfRule>
  </conditionalFormatting>
  <conditionalFormatting sqref="G52">
    <cfRule type="expression" dxfId="1267" priority="102" stopIfTrue="1">
      <formula>AND(F52&lt;&gt;"",G52="")</formula>
    </cfRule>
  </conditionalFormatting>
  <conditionalFormatting sqref="B52">
    <cfRule type="expression" dxfId="1266" priority="103" stopIfTrue="1">
      <formula>AND(F52&lt;&gt;"",B52="")</formula>
    </cfRule>
  </conditionalFormatting>
  <conditionalFormatting sqref="D52">
    <cfRule type="expression" dxfId="1265" priority="104" stopIfTrue="1">
      <formula>AND(F52&lt;&gt;H52,D52="")</formula>
    </cfRule>
  </conditionalFormatting>
  <conditionalFormatting sqref="H53">
    <cfRule type="expression" dxfId="1264" priority="97" stopIfTrue="1">
      <formula>F53&lt;&gt;H53</formula>
    </cfRule>
  </conditionalFormatting>
  <conditionalFormatting sqref="G53">
    <cfRule type="expression" dxfId="1263" priority="98" stopIfTrue="1">
      <formula>AND(F53&lt;&gt;"",G53="")</formula>
    </cfRule>
  </conditionalFormatting>
  <conditionalFormatting sqref="B53">
    <cfRule type="expression" dxfId="1262" priority="99" stopIfTrue="1">
      <formula>AND(F53&lt;&gt;"",B53="")</formula>
    </cfRule>
  </conditionalFormatting>
  <conditionalFormatting sqref="D53">
    <cfRule type="expression" dxfId="1261" priority="100" stopIfTrue="1">
      <formula>AND(F53&lt;&gt;H53,D53="")</formula>
    </cfRule>
  </conditionalFormatting>
  <conditionalFormatting sqref="H54">
    <cfRule type="expression" dxfId="1260" priority="93" stopIfTrue="1">
      <formula>F54&lt;&gt;H54</formula>
    </cfRule>
  </conditionalFormatting>
  <conditionalFormatting sqref="G54">
    <cfRule type="expression" dxfId="1259" priority="94" stopIfTrue="1">
      <formula>AND(F54&lt;&gt;"",G54="")</formula>
    </cfRule>
  </conditionalFormatting>
  <conditionalFormatting sqref="B54">
    <cfRule type="expression" dxfId="1258" priority="95" stopIfTrue="1">
      <formula>AND(F54&lt;&gt;"",B54="")</formula>
    </cfRule>
  </conditionalFormatting>
  <conditionalFormatting sqref="D54">
    <cfRule type="expression" dxfId="1257" priority="96" stopIfTrue="1">
      <formula>AND(F54&lt;&gt;H54,D54="")</formula>
    </cfRule>
  </conditionalFormatting>
  <conditionalFormatting sqref="H55">
    <cfRule type="expression" dxfId="1256" priority="89" stopIfTrue="1">
      <formula>F55&lt;&gt;H55</formula>
    </cfRule>
  </conditionalFormatting>
  <conditionalFormatting sqref="G55">
    <cfRule type="expression" dxfId="1255" priority="90" stopIfTrue="1">
      <formula>AND(F55&lt;&gt;"",G55="")</formula>
    </cfRule>
  </conditionalFormatting>
  <conditionalFormatting sqref="B55">
    <cfRule type="expression" dxfId="1254" priority="91" stopIfTrue="1">
      <formula>AND(F55&lt;&gt;"",B55="")</formula>
    </cfRule>
  </conditionalFormatting>
  <conditionalFormatting sqref="D55">
    <cfRule type="expression" dxfId="1253" priority="92" stopIfTrue="1">
      <formula>AND(F55&lt;&gt;H55,D55="")</formula>
    </cfRule>
  </conditionalFormatting>
  <conditionalFormatting sqref="H56">
    <cfRule type="expression" dxfId="1252" priority="85" stopIfTrue="1">
      <formula>F56&lt;&gt;H56</formula>
    </cfRule>
  </conditionalFormatting>
  <conditionalFormatting sqref="G56">
    <cfRule type="expression" dxfId="1251" priority="86" stopIfTrue="1">
      <formula>AND(F56&lt;&gt;"",G56="")</formula>
    </cfRule>
  </conditionalFormatting>
  <conditionalFormatting sqref="B56">
    <cfRule type="expression" dxfId="1250" priority="87" stopIfTrue="1">
      <formula>AND(F56&lt;&gt;"",B56="")</formula>
    </cfRule>
  </conditionalFormatting>
  <conditionalFormatting sqref="D56">
    <cfRule type="expression" dxfId="1249" priority="88" stopIfTrue="1">
      <formula>AND(F56&lt;&gt;H56,D56="")</formula>
    </cfRule>
  </conditionalFormatting>
  <conditionalFormatting sqref="H57">
    <cfRule type="expression" dxfId="1248" priority="81" stopIfTrue="1">
      <formula>F57&lt;&gt;H57</formula>
    </cfRule>
  </conditionalFormatting>
  <conditionalFormatting sqref="G57">
    <cfRule type="expression" dxfId="1247" priority="82" stopIfTrue="1">
      <formula>AND(F57&lt;&gt;"",G57="")</formula>
    </cfRule>
  </conditionalFormatting>
  <conditionalFormatting sqref="B57">
    <cfRule type="expression" dxfId="1246" priority="83" stopIfTrue="1">
      <formula>AND(F57&lt;&gt;"",B57="")</formula>
    </cfRule>
  </conditionalFormatting>
  <conditionalFormatting sqref="D57">
    <cfRule type="expression" dxfId="1245" priority="84" stopIfTrue="1">
      <formula>AND(F57&lt;&gt;H57,D57="")</formula>
    </cfRule>
  </conditionalFormatting>
  <conditionalFormatting sqref="H58">
    <cfRule type="expression" dxfId="1244" priority="77" stopIfTrue="1">
      <formula>F58&lt;&gt;H58</formula>
    </cfRule>
  </conditionalFormatting>
  <conditionalFormatting sqref="G58">
    <cfRule type="expression" dxfId="1243" priority="78" stopIfTrue="1">
      <formula>AND(F58&lt;&gt;"",G58="")</formula>
    </cfRule>
  </conditionalFormatting>
  <conditionalFormatting sqref="B58">
    <cfRule type="expression" dxfId="1242" priority="79" stopIfTrue="1">
      <formula>AND(F58&lt;&gt;"",B58="")</formula>
    </cfRule>
  </conditionalFormatting>
  <conditionalFormatting sqref="D58">
    <cfRule type="expression" dxfId="1241" priority="80" stopIfTrue="1">
      <formula>AND(F58&lt;&gt;H58,D58="")</formula>
    </cfRule>
  </conditionalFormatting>
  <conditionalFormatting sqref="H59">
    <cfRule type="expression" dxfId="1240" priority="73" stopIfTrue="1">
      <formula>F59&lt;&gt;H59</formula>
    </cfRule>
  </conditionalFormatting>
  <conditionalFormatting sqref="G59">
    <cfRule type="expression" dxfId="1239" priority="74" stopIfTrue="1">
      <formula>AND(F59&lt;&gt;"",G59="")</formula>
    </cfRule>
  </conditionalFormatting>
  <conditionalFormatting sqref="B59">
    <cfRule type="expression" dxfId="1238" priority="75" stopIfTrue="1">
      <formula>AND(F59&lt;&gt;"",B59="")</formula>
    </cfRule>
  </conditionalFormatting>
  <conditionalFormatting sqref="D59">
    <cfRule type="expression" dxfId="1237" priority="76" stopIfTrue="1">
      <formula>AND(F59&lt;&gt;H59,D59="")</formula>
    </cfRule>
  </conditionalFormatting>
  <conditionalFormatting sqref="H60">
    <cfRule type="expression" dxfId="1236" priority="69" stopIfTrue="1">
      <formula>F60&lt;&gt;H60</formula>
    </cfRule>
  </conditionalFormatting>
  <conditionalFormatting sqref="G60">
    <cfRule type="expression" dxfId="1235" priority="70" stopIfTrue="1">
      <formula>AND(F60&lt;&gt;"",G60="")</formula>
    </cfRule>
  </conditionalFormatting>
  <conditionalFormatting sqref="B60">
    <cfRule type="expression" dxfId="1234" priority="71" stopIfTrue="1">
      <formula>AND(F60&lt;&gt;"",B60="")</formula>
    </cfRule>
  </conditionalFormatting>
  <conditionalFormatting sqref="D60">
    <cfRule type="expression" dxfId="1233" priority="72" stopIfTrue="1">
      <formula>AND(F60&lt;&gt;H60,D60="")</formula>
    </cfRule>
  </conditionalFormatting>
  <conditionalFormatting sqref="H61">
    <cfRule type="expression" dxfId="1232" priority="65" stopIfTrue="1">
      <formula>F61&lt;&gt;H61</formula>
    </cfRule>
  </conditionalFormatting>
  <conditionalFormatting sqref="G61">
    <cfRule type="expression" dxfId="1231" priority="66" stopIfTrue="1">
      <formula>AND(F61&lt;&gt;"",G61="")</formula>
    </cfRule>
  </conditionalFormatting>
  <conditionalFormatting sqref="B61">
    <cfRule type="expression" dxfId="1230" priority="67" stopIfTrue="1">
      <formula>AND(F61&lt;&gt;"",B61="")</formula>
    </cfRule>
  </conditionalFormatting>
  <conditionalFormatting sqref="D61">
    <cfRule type="expression" dxfId="1229" priority="68" stopIfTrue="1">
      <formula>AND(F61&lt;&gt;H61,D61="")</formula>
    </cfRule>
  </conditionalFormatting>
  <conditionalFormatting sqref="H62">
    <cfRule type="expression" dxfId="1228" priority="61" stopIfTrue="1">
      <formula>F62&lt;&gt;H62</formula>
    </cfRule>
  </conditionalFormatting>
  <conditionalFormatting sqref="G62">
    <cfRule type="expression" dxfId="1227" priority="62" stopIfTrue="1">
      <formula>AND(F62&lt;&gt;"",G62="")</formula>
    </cfRule>
  </conditionalFormatting>
  <conditionalFormatting sqref="B62">
    <cfRule type="expression" dxfId="1226" priority="63" stopIfTrue="1">
      <formula>AND(F62&lt;&gt;"",B62="")</formula>
    </cfRule>
  </conditionalFormatting>
  <conditionalFormatting sqref="D62">
    <cfRule type="expression" dxfId="1225" priority="64" stopIfTrue="1">
      <formula>AND(F62&lt;&gt;H62,D62="")</formula>
    </cfRule>
  </conditionalFormatting>
  <conditionalFormatting sqref="H63">
    <cfRule type="expression" dxfId="1224" priority="57" stopIfTrue="1">
      <formula>F63&lt;&gt;H63</formula>
    </cfRule>
  </conditionalFormatting>
  <conditionalFormatting sqref="G63">
    <cfRule type="expression" dxfId="1223" priority="58" stopIfTrue="1">
      <formula>AND(F63&lt;&gt;"",G63="")</formula>
    </cfRule>
  </conditionalFormatting>
  <conditionalFormatting sqref="B63">
    <cfRule type="expression" dxfId="1222" priority="59" stopIfTrue="1">
      <formula>AND(F63&lt;&gt;"",B63="")</formula>
    </cfRule>
  </conditionalFormatting>
  <conditionalFormatting sqref="D63">
    <cfRule type="expression" dxfId="1221" priority="60" stopIfTrue="1">
      <formula>AND(F63&lt;&gt;H63,D63="")</formula>
    </cfRule>
  </conditionalFormatting>
  <conditionalFormatting sqref="H64">
    <cfRule type="expression" dxfId="1220" priority="53" stopIfTrue="1">
      <formula>F64&lt;&gt;H64</formula>
    </cfRule>
  </conditionalFormatting>
  <conditionalFormatting sqref="G64">
    <cfRule type="expression" dxfId="1219" priority="54" stopIfTrue="1">
      <formula>AND(F64&lt;&gt;"",G64="")</formula>
    </cfRule>
  </conditionalFormatting>
  <conditionalFormatting sqref="B64">
    <cfRule type="expression" dxfId="1218" priority="55" stopIfTrue="1">
      <formula>AND(F64&lt;&gt;"",B64="")</formula>
    </cfRule>
  </conditionalFormatting>
  <conditionalFormatting sqref="D64">
    <cfRule type="expression" dxfId="1217" priority="56" stopIfTrue="1">
      <formula>AND(F64&lt;&gt;H64,D64="")</formula>
    </cfRule>
  </conditionalFormatting>
  <conditionalFormatting sqref="H65">
    <cfRule type="expression" dxfId="1216" priority="49" stopIfTrue="1">
      <formula>F65&lt;&gt;H65</formula>
    </cfRule>
  </conditionalFormatting>
  <conditionalFormatting sqref="G65">
    <cfRule type="expression" dxfId="1215" priority="50" stopIfTrue="1">
      <formula>AND(F65&lt;&gt;"",G65="")</formula>
    </cfRule>
  </conditionalFormatting>
  <conditionalFormatting sqref="B65">
    <cfRule type="expression" dxfId="1214" priority="51" stopIfTrue="1">
      <formula>AND(F65&lt;&gt;"",B65="")</formula>
    </cfRule>
  </conditionalFormatting>
  <conditionalFormatting sqref="D65">
    <cfRule type="expression" dxfId="1213" priority="52" stopIfTrue="1">
      <formula>AND(F65&lt;&gt;H65,D65="")</formula>
    </cfRule>
  </conditionalFormatting>
  <conditionalFormatting sqref="H66">
    <cfRule type="expression" dxfId="1212" priority="45" stopIfTrue="1">
      <formula>F66&lt;&gt;H66</formula>
    </cfRule>
  </conditionalFormatting>
  <conditionalFormatting sqref="G66">
    <cfRule type="expression" dxfId="1211" priority="46" stopIfTrue="1">
      <formula>AND(F66&lt;&gt;"",G66="")</formula>
    </cfRule>
  </conditionalFormatting>
  <conditionalFormatting sqref="B66">
    <cfRule type="expression" dxfId="1210" priority="47" stopIfTrue="1">
      <formula>AND(F66&lt;&gt;"",B66="")</formula>
    </cfRule>
  </conditionalFormatting>
  <conditionalFormatting sqref="D66">
    <cfRule type="expression" dxfId="1209" priority="48" stopIfTrue="1">
      <formula>AND(F66&lt;&gt;H66,D66="")</formula>
    </cfRule>
  </conditionalFormatting>
  <conditionalFormatting sqref="H67">
    <cfRule type="expression" dxfId="1208" priority="41" stopIfTrue="1">
      <formula>F67&lt;&gt;H67</formula>
    </cfRule>
  </conditionalFormatting>
  <conditionalFormatting sqref="G67">
    <cfRule type="expression" dxfId="1207" priority="42" stopIfTrue="1">
      <formula>AND(F67&lt;&gt;"",G67="")</formula>
    </cfRule>
  </conditionalFormatting>
  <conditionalFormatting sqref="B67">
    <cfRule type="expression" dxfId="1206" priority="43" stopIfTrue="1">
      <formula>AND(F67&lt;&gt;"",B67="")</formula>
    </cfRule>
  </conditionalFormatting>
  <conditionalFormatting sqref="D67">
    <cfRule type="expression" dxfId="1205" priority="44" stopIfTrue="1">
      <formula>AND(F67&lt;&gt;H67,D67="")</formula>
    </cfRule>
  </conditionalFormatting>
  <conditionalFormatting sqref="H68">
    <cfRule type="expression" dxfId="1204" priority="37" stopIfTrue="1">
      <formula>F68&lt;&gt;H68</formula>
    </cfRule>
  </conditionalFormatting>
  <conditionalFormatting sqref="G68">
    <cfRule type="expression" dxfId="1203" priority="38" stopIfTrue="1">
      <formula>AND(F68&lt;&gt;"",G68="")</formula>
    </cfRule>
  </conditionalFormatting>
  <conditionalFormatting sqref="B68">
    <cfRule type="expression" dxfId="1202" priority="39" stopIfTrue="1">
      <formula>AND(F68&lt;&gt;"",B68="")</formula>
    </cfRule>
  </conditionalFormatting>
  <conditionalFormatting sqref="D68">
    <cfRule type="expression" dxfId="1201" priority="40" stopIfTrue="1">
      <formula>AND(F68&lt;&gt;H68,D68="")</formula>
    </cfRule>
  </conditionalFormatting>
  <conditionalFormatting sqref="H69">
    <cfRule type="expression" dxfId="1200" priority="33" stopIfTrue="1">
      <formula>F69&lt;&gt;H69</formula>
    </cfRule>
  </conditionalFormatting>
  <conditionalFormatting sqref="G69">
    <cfRule type="expression" dxfId="1199" priority="34" stopIfTrue="1">
      <formula>AND(F69&lt;&gt;"",G69="")</formula>
    </cfRule>
  </conditionalFormatting>
  <conditionalFormatting sqref="B69">
    <cfRule type="expression" dxfId="1198" priority="35" stopIfTrue="1">
      <formula>AND(F69&lt;&gt;"",B69="")</formula>
    </cfRule>
  </conditionalFormatting>
  <conditionalFormatting sqref="D69">
    <cfRule type="expression" dxfId="1197" priority="36" stopIfTrue="1">
      <formula>AND(F69&lt;&gt;H69,D69="")</formula>
    </cfRule>
  </conditionalFormatting>
  <conditionalFormatting sqref="H70">
    <cfRule type="expression" dxfId="1196" priority="29" stopIfTrue="1">
      <formula>F70&lt;&gt;H70</formula>
    </cfRule>
  </conditionalFormatting>
  <conditionalFormatting sqref="G70">
    <cfRule type="expression" dxfId="1195" priority="30" stopIfTrue="1">
      <formula>AND(F70&lt;&gt;"",G70="")</formula>
    </cfRule>
  </conditionalFormatting>
  <conditionalFormatting sqref="B70">
    <cfRule type="expression" dxfId="1194" priority="31" stopIfTrue="1">
      <formula>AND(F70&lt;&gt;"",B70="")</formula>
    </cfRule>
  </conditionalFormatting>
  <conditionalFormatting sqref="D70">
    <cfRule type="expression" dxfId="1193" priority="32" stopIfTrue="1">
      <formula>AND(F70&lt;&gt;H70,D70="")</formula>
    </cfRule>
  </conditionalFormatting>
  <conditionalFormatting sqref="H71">
    <cfRule type="expression" dxfId="1192" priority="25" stopIfTrue="1">
      <formula>F71&lt;&gt;H71</formula>
    </cfRule>
  </conditionalFormatting>
  <conditionalFormatting sqref="G71">
    <cfRule type="expression" dxfId="1191" priority="26" stopIfTrue="1">
      <formula>AND(F71&lt;&gt;"",G71="")</formula>
    </cfRule>
  </conditionalFormatting>
  <conditionalFormatting sqref="B71">
    <cfRule type="expression" dxfId="1190" priority="27" stopIfTrue="1">
      <formula>AND(F71&lt;&gt;"",B71="")</formula>
    </cfRule>
  </conditionalFormatting>
  <conditionalFormatting sqref="D71">
    <cfRule type="expression" dxfId="1189" priority="28" stopIfTrue="1">
      <formula>AND(F71&lt;&gt;H71,D71="")</formula>
    </cfRule>
  </conditionalFormatting>
  <conditionalFormatting sqref="H72">
    <cfRule type="expression" dxfId="1188" priority="21" stopIfTrue="1">
      <formula>F72&lt;&gt;H72</formula>
    </cfRule>
  </conditionalFormatting>
  <conditionalFormatting sqref="G72">
    <cfRule type="expression" dxfId="1187" priority="22" stopIfTrue="1">
      <formula>AND(F72&lt;&gt;"",G72="")</formula>
    </cfRule>
  </conditionalFormatting>
  <conditionalFormatting sqref="B72">
    <cfRule type="expression" dxfId="1186" priority="23" stopIfTrue="1">
      <formula>AND(F72&lt;&gt;"",B72="")</formula>
    </cfRule>
  </conditionalFormatting>
  <conditionalFormatting sqref="D72">
    <cfRule type="expression" dxfId="1185" priority="24" stopIfTrue="1">
      <formula>AND(F72&lt;&gt;H72,D72="")</formula>
    </cfRule>
  </conditionalFormatting>
  <conditionalFormatting sqref="H73">
    <cfRule type="expression" dxfId="1184" priority="17" stopIfTrue="1">
      <formula>F73&lt;&gt;H73</formula>
    </cfRule>
  </conditionalFormatting>
  <conditionalFormatting sqref="G73">
    <cfRule type="expression" dxfId="1183" priority="18" stopIfTrue="1">
      <formula>AND(F73&lt;&gt;"",G73="")</formula>
    </cfRule>
  </conditionalFormatting>
  <conditionalFormatting sqref="B73">
    <cfRule type="expression" dxfId="1182" priority="19" stopIfTrue="1">
      <formula>AND(F73&lt;&gt;"",B73="")</formula>
    </cfRule>
  </conditionalFormatting>
  <conditionalFormatting sqref="D73">
    <cfRule type="expression" dxfId="1181" priority="20" stopIfTrue="1">
      <formula>AND(F73&lt;&gt;H73,D73="")</formula>
    </cfRule>
  </conditionalFormatting>
  <conditionalFormatting sqref="H74">
    <cfRule type="expression" dxfId="1180" priority="13" stopIfTrue="1">
      <formula>F74&lt;&gt;H74</formula>
    </cfRule>
  </conditionalFormatting>
  <conditionalFormatting sqref="G74">
    <cfRule type="expression" dxfId="1179" priority="14" stopIfTrue="1">
      <formula>AND(F74&lt;&gt;"",G74="")</formula>
    </cfRule>
  </conditionalFormatting>
  <conditionalFormatting sqref="B74">
    <cfRule type="expression" dxfId="1178" priority="15" stopIfTrue="1">
      <formula>AND(F74&lt;&gt;"",B74="")</formula>
    </cfRule>
  </conditionalFormatting>
  <conditionalFormatting sqref="D74">
    <cfRule type="expression" dxfId="1177" priority="16" stopIfTrue="1">
      <formula>AND(F74&lt;&gt;H74,D74="")</formula>
    </cfRule>
  </conditionalFormatting>
  <conditionalFormatting sqref="H75">
    <cfRule type="expression" dxfId="1176" priority="9" stopIfTrue="1">
      <formula>F75&lt;&gt;H75</formula>
    </cfRule>
  </conditionalFormatting>
  <conditionalFormatting sqref="G75">
    <cfRule type="expression" dxfId="1175" priority="10" stopIfTrue="1">
      <formula>AND(F75&lt;&gt;"",G75="")</formula>
    </cfRule>
  </conditionalFormatting>
  <conditionalFormatting sqref="B75">
    <cfRule type="expression" dxfId="1174" priority="11" stopIfTrue="1">
      <formula>AND(F75&lt;&gt;"",B75="")</formula>
    </cfRule>
  </conditionalFormatting>
  <conditionalFormatting sqref="D75">
    <cfRule type="expression" dxfId="1173" priority="12" stopIfTrue="1">
      <formula>AND(F75&lt;&gt;H75,D75="")</formula>
    </cfRule>
  </conditionalFormatting>
  <conditionalFormatting sqref="H76">
    <cfRule type="expression" dxfId="1172" priority="5" stopIfTrue="1">
      <formula>F76&lt;&gt;H76</formula>
    </cfRule>
  </conditionalFormatting>
  <conditionalFormatting sqref="G76">
    <cfRule type="expression" dxfId="1171" priority="6" stopIfTrue="1">
      <formula>AND(F76&lt;&gt;"",G76="")</formula>
    </cfRule>
  </conditionalFormatting>
  <conditionalFormatting sqref="B76">
    <cfRule type="expression" dxfId="1170" priority="7" stopIfTrue="1">
      <formula>AND(F76&lt;&gt;"",B76="")</formula>
    </cfRule>
  </conditionalFormatting>
  <conditionalFormatting sqref="D76">
    <cfRule type="expression" dxfId="1169" priority="8" stopIfTrue="1">
      <formula>AND(F76&lt;&gt;H76,D76="")</formula>
    </cfRule>
  </conditionalFormatting>
  <conditionalFormatting sqref="H77">
    <cfRule type="expression" dxfId="1168" priority="1" stopIfTrue="1">
      <formula>F77&lt;&gt;H77</formula>
    </cfRule>
  </conditionalFormatting>
  <conditionalFormatting sqref="G77">
    <cfRule type="expression" dxfId="1167" priority="2" stopIfTrue="1">
      <formula>AND(F77&lt;&gt;"",G77="")</formula>
    </cfRule>
  </conditionalFormatting>
  <conditionalFormatting sqref="B77">
    <cfRule type="expression" dxfId="1166" priority="3" stopIfTrue="1">
      <formula>AND(F77&lt;&gt;"",B77="")</formula>
    </cfRule>
  </conditionalFormatting>
  <conditionalFormatting sqref="D77">
    <cfRule type="expression" dxfId="1165" priority="4" stopIfTrue="1">
      <formula>AND(F77&lt;&gt;H77,D77="")</formula>
    </cfRule>
  </conditionalFormatting>
  <dataValidations count="3">
    <dataValidation type="date" operator="greaterThan" allowBlank="1" showInputMessage="1" showErrorMessage="1" sqref="G11:G77">
      <formula1>35065</formula1>
    </dataValidation>
    <dataValidation type="list" allowBlank="1" showInputMessage="1" showErrorMessage="1" sqref="D11:D77">
      <formula1>"V,R"</formula1>
    </dataValidation>
    <dataValidation type="custom" allowBlank="1" showInputMessage="1" showErrorMessage="1" sqref="F11:F77">
      <formula1>INT(F11*100)/100=F11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3">
    <pageSetUpPr fitToPage="1"/>
  </sheetPr>
  <dimension ref="A1:X93"/>
  <sheetViews>
    <sheetView showGridLines="0" workbookViewId="0">
      <pane ySplit="10" topLeftCell="A11" activePane="bottomLeft" state="frozen"/>
      <selection activeCell="C5" sqref="C5"/>
      <selection pane="bottomLeft" activeCell="M28" sqref="M28"/>
    </sheetView>
  </sheetViews>
  <sheetFormatPr baseColWidth="10" defaultRowHeight="11.25" x14ac:dyDescent="0.2"/>
  <cols>
    <col min="1" max="1" width="4.5703125" style="12" customWidth="1"/>
    <col min="2" max="2" width="7.140625" style="12" customWidth="1"/>
    <col min="3" max="3" width="36.85546875" style="9" customWidth="1"/>
    <col min="4" max="4" width="8.140625" style="12" customWidth="1"/>
    <col min="5" max="5" width="14.42578125" style="12" customWidth="1"/>
    <col min="6" max="6" width="9.5703125" style="36" customWidth="1"/>
    <col min="7" max="8" width="12.42578125" style="12" customWidth="1"/>
    <col min="9" max="9" width="35" style="12" customWidth="1"/>
    <col min="10" max="16384" width="11.42578125" style="12"/>
  </cols>
  <sheetData>
    <row r="1" spans="1:24" ht="12" thickBot="1" x14ac:dyDescent="0.25">
      <c r="A1" s="511" t="s">
        <v>443</v>
      </c>
      <c r="B1" s="512"/>
      <c r="C1" s="531">
        <f>'allg. Daten'!D24</f>
        <v>0</v>
      </c>
      <c r="D1" s="531"/>
      <c r="E1" s="19"/>
      <c r="F1" s="20"/>
    </row>
    <row r="2" spans="1:24" ht="12" thickBot="1" x14ac:dyDescent="0.25">
      <c r="A2" s="513"/>
      <c r="B2" s="514"/>
      <c r="C2" s="125" t="s">
        <v>729</v>
      </c>
      <c r="D2" s="315"/>
      <c r="E2" s="29"/>
      <c r="F2" s="298"/>
      <c r="G2" s="303"/>
      <c r="H2" s="303"/>
      <c r="I2" s="303"/>
      <c r="J2" s="303"/>
      <c r="K2" s="303"/>
      <c r="L2" s="303"/>
      <c r="M2" s="303"/>
      <c r="X2" s="12" t="s">
        <v>740</v>
      </c>
    </row>
    <row r="3" spans="1:24" x14ac:dyDescent="0.2">
      <c r="C3" s="12"/>
    </row>
    <row r="4" spans="1:24" x14ac:dyDescent="0.2">
      <c r="C4" s="12"/>
    </row>
    <row r="5" spans="1:24" ht="33.75" x14ac:dyDescent="0.2">
      <c r="A5" s="167" t="str">
        <f>Zus.!A2</f>
        <v>V. 18.10.24</v>
      </c>
      <c r="C5" s="312" t="s">
        <v>16</v>
      </c>
      <c r="D5" s="68"/>
      <c r="G5" s="135" t="s">
        <v>387</v>
      </c>
      <c r="H5" s="135" t="s">
        <v>389</v>
      </c>
    </row>
    <row r="6" spans="1:24" x14ac:dyDescent="0.2">
      <c r="A6" s="529" t="s">
        <v>6</v>
      </c>
      <c r="B6" s="530"/>
      <c r="C6" s="455"/>
      <c r="D6" s="289"/>
    </row>
    <row r="7" spans="1:24" x14ac:dyDescent="0.2">
      <c r="A7" s="529" t="s">
        <v>7</v>
      </c>
      <c r="B7" s="530" t="s">
        <v>0</v>
      </c>
      <c r="C7" s="37">
        <f>ROUND(SUM(E9:E13722),2)</f>
        <v>0</v>
      </c>
      <c r="D7" s="308"/>
      <c r="E7" s="295"/>
      <c r="F7" s="129" t="s">
        <v>400</v>
      </c>
      <c r="G7" s="23">
        <f>SUM(G9:G13722)</f>
        <v>0</v>
      </c>
      <c r="H7" s="110">
        <f>SUM(H9:H13722)</f>
        <v>0</v>
      </c>
      <c r="W7" s="35">
        <f>SUM(E11:E13986)</f>
        <v>0</v>
      </c>
      <c r="X7" s="35">
        <f>G7</f>
        <v>0</v>
      </c>
    </row>
    <row r="8" spans="1:24" ht="12" customHeight="1" x14ac:dyDescent="0.2">
      <c r="A8" s="529" t="s">
        <v>8</v>
      </c>
      <c r="B8" s="530" t="s">
        <v>0</v>
      </c>
      <c r="C8" s="37">
        <f>C6-C7</f>
        <v>0</v>
      </c>
      <c r="D8" s="391" t="str">
        <f>IF(C8&lt;0,"Die geplanten Ausgaben wurden überschritten. Begründung erforderlich!","")</f>
        <v/>
      </c>
      <c r="E8" s="309"/>
      <c r="F8" s="309"/>
    </row>
    <row r="9" spans="1:24" s="167" customFormat="1" hidden="1" x14ac:dyDescent="0.2">
      <c r="A9" s="169"/>
      <c r="B9" s="167" t="s">
        <v>418</v>
      </c>
      <c r="E9" s="171" t="s">
        <v>417</v>
      </c>
      <c r="F9" s="180" t="s">
        <v>416</v>
      </c>
      <c r="G9" s="181" t="s">
        <v>415</v>
      </c>
      <c r="I9" s="167" t="s">
        <v>419</v>
      </c>
    </row>
    <row r="10" spans="1:24" ht="33.75" x14ac:dyDescent="0.2">
      <c r="A10" s="26" t="s">
        <v>1</v>
      </c>
      <c r="B10" s="26" t="s">
        <v>2</v>
      </c>
      <c r="C10" s="26" t="s">
        <v>78</v>
      </c>
      <c r="D10" s="43" t="s">
        <v>54</v>
      </c>
      <c r="E10" s="43" t="s">
        <v>5</v>
      </c>
      <c r="F10" s="38" t="s">
        <v>20</v>
      </c>
      <c r="G10" s="160" t="s">
        <v>24</v>
      </c>
      <c r="H10" s="160" t="s">
        <v>389</v>
      </c>
      <c r="I10" s="26" t="s">
        <v>394</v>
      </c>
    </row>
    <row r="11" spans="1:24" x14ac:dyDescent="0.2">
      <c r="A11" s="28" t="str">
        <f>IF(E11&lt;&gt;"",1,"")</f>
        <v/>
      </c>
      <c r="B11" s="52"/>
      <c r="C11" s="47"/>
      <c r="D11" s="69"/>
      <c r="E11" s="70"/>
      <c r="F11" s="49"/>
      <c r="G11" s="415" t="str">
        <f t="shared" ref="G11:G74" si="0">IF(E11&lt;&gt;"",E11,"")</f>
        <v/>
      </c>
      <c r="H11" s="427" t="str">
        <f t="shared" ref="H11:H74" si="1">IF(E11&lt;&gt;"",G11-E11,"")</f>
        <v/>
      </c>
      <c r="I11" s="419"/>
    </row>
    <row r="12" spans="1:24" x14ac:dyDescent="0.2">
      <c r="A12" s="28" t="str">
        <f t="shared" ref="A12:A75" si="2">IF(E12&lt;&gt;"",A11+1,"")</f>
        <v/>
      </c>
      <c r="B12" s="52"/>
      <c r="C12" s="47"/>
      <c r="D12" s="69"/>
      <c r="E12" s="70"/>
      <c r="F12" s="49"/>
      <c r="G12" s="415" t="str">
        <f t="shared" si="0"/>
        <v/>
      </c>
      <c r="H12" s="427" t="str">
        <f t="shared" si="1"/>
        <v/>
      </c>
      <c r="I12" s="419"/>
    </row>
    <row r="13" spans="1:24" x14ac:dyDescent="0.2">
      <c r="A13" s="28" t="str">
        <f t="shared" si="2"/>
        <v/>
      </c>
      <c r="B13" s="52"/>
      <c r="C13" s="47"/>
      <c r="D13" s="69"/>
      <c r="E13" s="70"/>
      <c r="F13" s="49"/>
      <c r="G13" s="415" t="str">
        <f t="shared" si="0"/>
        <v/>
      </c>
      <c r="H13" s="427" t="str">
        <f t="shared" si="1"/>
        <v/>
      </c>
      <c r="I13" s="419"/>
    </row>
    <row r="14" spans="1:24" x14ac:dyDescent="0.2">
      <c r="A14" s="28" t="str">
        <f t="shared" si="2"/>
        <v/>
      </c>
      <c r="B14" s="52"/>
      <c r="C14" s="47"/>
      <c r="D14" s="69"/>
      <c r="E14" s="70"/>
      <c r="F14" s="49"/>
      <c r="G14" s="415" t="str">
        <f t="shared" si="0"/>
        <v/>
      </c>
      <c r="H14" s="427" t="str">
        <f t="shared" si="1"/>
        <v/>
      </c>
      <c r="I14" s="419"/>
    </row>
    <row r="15" spans="1:24" x14ac:dyDescent="0.2">
      <c r="A15" s="28" t="str">
        <f t="shared" si="2"/>
        <v/>
      </c>
      <c r="B15" s="52"/>
      <c r="C15" s="47"/>
      <c r="D15" s="69"/>
      <c r="E15" s="70"/>
      <c r="F15" s="49"/>
      <c r="G15" s="415" t="str">
        <f t="shared" si="0"/>
        <v/>
      </c>
      <c r="H15" s="427" t="str">
        <f t="shared" si="1"/>
        <v/>
      </c>
      <c r="I15" s="419"/>
    </row>
    <row r="16" spans="1:24" x14ac:dyDescent="0.2">
      <c r="A16" s="28" t="str">
        <f t="shared" si="2"/>
        <v/>
      </c>
      <c r="B16" s="52"/>
      <c r="C16" s="47"/>
      <c r="D16" s="69"/>
      <c r="E16" s="70"/>
      <c r="F16" s="49"/>
      <c r="G16" s="415" t="str">
        <f t="shared" si="0"/>
        <v/>
      </c>
      <c r="H16" s="427" t="str">
        <f t="shared" si="1"/>
        <v/>
      </c>
      <c r="I16" s="419"/>
    </row>
    <row r="17" spans="1:9" x14ac:dyDescent="0.2">
      <c r="A17" s="28" t="str">
        <f t="shared" si="2"/>
        <v/>
      </c>
      <c r="B17" s="52"/>
      <c r="C17" s="47"/>
      <c r="D17" s="69"/>
      <c r="E17" s="70"/>
      <c r="F17" s="49"/>
      <c r="G17" s="415" t="str">
        <f t="shared" si="0"/>
        <v/>
      </c>
      <c r="H17" s="427" t="str">
        <f t="shared" si="1"/>
        <v/>
      </c>
      <c r="I17" s="419"/>
    </row>
    <row r="18" spans="1:9" x14ac:dyDescent="0.2">
      <c r="A18" s="28" t="str">
        <f t="shared" si="2"/>
        <v/>
      </c>
      <c r="B18" s="52"/>
      <c r="C18" s="47"/>
      <c r="D18" s="69"/>
      <c r="E18" s="70"/>
      <c r="F18" s="49"/>
      <c r="G18" s="415" t="str">
        <f t="shared" si="0"/>
        <v/>
      </c>
      <c r="H18" s="427" t="str">
        <f t="shared" si="1"/>
        <v/>
      </c>
      <c r="I18" s="419"/>
    </row>
    <row r="19" spans="1:9" x14ac:dyDescent="0.2">
      <c r="A19" s="28" t="str">
        <f t="shared" si="2"/>
        <v/>
      </c>
      <c r="B19" s="52"/>
      <c r="C19" s="47"/>
      <c r="D19" s="69"/>
      <c r="E19" s="70"/>
      <c r="F19" s="49"/>
      <c r="G19" s="415" t="str">
        <f t="shared" si="0"/>
        <v/>
      </c>
      <c r="H19" s="427" t="str">
        <f t="shared" si="1"/>
        <v/>
      </c>
      <c r="I19" s="419"/>
    </row>
    <row r="20" spans="1:9" x14ac:dyDescent="0.2">
      <c r="A20" s="28" t="str">
        <f t="shared" si="2"/>
        <v/>
      </c>
      <c r="B20" s="52"/>
      <c r="C20" s="47"/>
      <c r="D20" s="69"/>
      <c r="E20" s="70"/>
      <c r="F20" s="49"/>
      <c r="G20" s="415" t="str">
        <f t="shared" si="0"/>
        <v/>
      </c>
      <c r="H20" s="427" t="str">
        <f t="shared" si="1"/>
        <v/>
      </c>
      <c r="I20" s="419"/>
    </row>
    <row r="21" spans="1:9" x14ac:dyDescent="0.2">
      <c r="A21" s="28" t="str">
        <f t="shared" si="2"/>
        <v/>
      </c>
      <c r="B21" s="52"/>
      <c r="C21" s="47"/>
      <c r="D21" s="69"/>
      <c r="E21" s="70"/>
      <c r="F21" s="49"/>
      <c r="G21" s="415" t="str">
        <f t="shared" si="0"/>
        <v/>
      </c>
      <c r="H21" s="427" t="str">
        <f t="shared" si="1"/>
        <v/>
      </c>
      <c r="I21" s="419"/>
    </row>
    <row r="22" spans="1:9" x14ac:dyDescent="0.2">
      <c r="A22" s="28" t="str">
        <f t="shared" si="2"/>
        <v/>
      </c>
      <c r="B22" s="52"/>
      <c r="C22" s="47"/>
      <c r="D22" s="69"/>
      <c r="E22" s="70"/>
      <c r="F22" s="49"/>
      <c r="G22" s="415" t="str">
        <f t="shared" si="0"/>
        <v/>
      </c>
      <c r="H22" s="427" t="str">
        <f t="shared" si="1"/>
        <v/>
      </c>
      <c r="I22" s="419"/>
    </row>
    <row r="23" spans="1:9" x14ac:dyDescent="0.2">
      <c r="A23" s="28" t="str">
        <f t="shared" si="2"/>
        <v/>
      </c>
      <c r="B23" s="52"/>
      <c r="C23" s="47"/>
      <c r="D23" s="69"/>
      <c r="E23" s="70"/>
      <c r="F23" s="49"/>
      <c r="G23" s="415" t="str">
        <f t="shared" si="0"/>
        <v/>
      </c>
      <c r="H23" s="427" t="str">
        <f t="shared" si="1"/>
        <v/>
      </c>
      <c r="I23" s="419"/>
    </row>
    <row r="24" spans="1:9" x14ac:dyDescent="0.2">
      <c r="A24" s="28" t="str">
        <f t="shared" si="2"/>
        <v/>
      </c>
      <c r="B24" s="52"/>
      <c r="C24" s="47"/>
      <c r="D24" s="69"/>
      <c r="E24" s="70"/>
      <c r="F24" s="49"/>
      <c r="G24" s="415" t="str">
        <f t="shared" si="0"/>
        <v/>
      </c>
      <c r="H24" s="427" t="str">
        <f t="shared" si="1"/>
        <v/>
      </c>
      <c r="I24" s="419"/>
    </row>
    <row r="25" spans="1:9" x14ac:dyDescent="0.2">
      <c r="A25" s="28" t="str">
        <f t="shared" si="2"/>
        <v/>
      </c>
      <c r="B25" s="52"/>
      <c r="C25" s="47"/>
      <c r="D25" s="69"/>
      <c r="E25" s="70"/>
      <c r="F25" s="49"/>
      <c r="G25" s="415" t="str">
        <f t="shared" si="0"/>
        <v/>
      </c>
      <c r="H25" s="427" t="str">
        <f t="shared" si="1"/>
        <v/>
      </c>
      <c r="I25" s="419"/>
    </row>
    <row r="26" spans="1:9" x14ac:dyDescent="0.2">
      <c r="A26" s="28" t="str">
        <f t="shared" si="2"/>
        <v/>
      </c>
      <c r="B26" s="52"/>
      <c r="C26" s="47"/>
      <c r="D26" s="69"/>
      <c r="E26" s="70"/>
      <c r="F26" s="49"/>
      <c r="G26" s="415" t="str">
        <f t="shared" si="0"/>
        <v/>
      </c>
      <c r="H26" s="427" t="str">
        <f t="shared" si="1"/>
        <v/>
      </c>
      <c r="I26" s="419"/>
    </row>
    <row r="27" spans="1:9" x14ac:dyDescent="0.2">
      <c r="A27" s="28" t="str">
        <f t="shared" si="2"/>
        <v/>
      </c>
      <c r="B27" s="52"/>
      <c r="C27" s="47"/>
      <c r="D27" s="69"/>
      <c r="E27" s="70"/>
      <c r="F27" s="49"/>
      <c r="G27" s="415" t="str">
        <f t="shared" si="0"/>
        <v/>
      </c>
      <c r="H27" s="427" t="str">
        <f t="shared" si="1"/>
        <v/>
      </c>
      <c r="I27" s="419"/>
    </row>
    <row r="28" spans="1:9" x14ac:dyDescent="0.2">
      <c r="A28" s="28" t="str">
        <f t="shared" si="2"/>
        <v/>
      </c>
      <c r="B28" s="52"/>
      <c r="C28" s="47"/>
      <c r="D28" s="69"/>
      <c r="E28" s="70"/>
      <c r="F28" s="49"/>
      <c r="G28" s="415" t="str">
        <f t="shared" si="0"/>
        <v/>
      </c>
      <c r="H28" s="427" t="str">
        <f t="shared" si="1"/>
        <v/>
      </c>
      <c r="I28" s="419"/>
    </row>
    <row r="29" spans="1:9" x14ac:dyDescent="0.2">
      <c r="A29" s="28" t="str">
        <f t="shared" si="2"/>
        <v/>
      </c>
      <c r="B29" s="52"/>
      <c r="C29" s="47"/>
      <c r="D29" s="69"/>
      <c r="E29" s="70"/>
      <c r="F29" s="49"/>
      <c r="G29" s="415" t="str">
        <f t="shared" si="0"/>
        <v/>
      </c>
      <c r="H29" s="427" t="str">
        <f t="shared" si="1"/>
        <v/>
      </c>
      <c r="I29" s="419"/>
    </row>
    <row r="30" spans="1:9" x14ac:dyDescent="0.2">
      <c r="A30" s="28" t="str">
        <f t="shared" si="2"/>
        <v/>
      </c>
      <c r="B30" s="52"/>
      <c r="C30" s="47"/>
      <c r="D30" s="69"/>
      <c r="E30" s="70"/>
      <c r="F30" s="49"/>
      <c r="G30" s="415" t="str">
        <f t="shared" si="0"/>
        <v/>
      </c>
      <c r="H30" s="427" t="str">
        <f t="shared" si="1"/>
        <v/>
      </c>
      <c r="I30" s="419"/>
    </row>
    <row r="31" spans="1:9" x14ac:dyDescent="0.2">
      <c r="A31" s="28" t="str">
        <f t="shared" si="2"/>
        <v/>
      </c>
      <c r="B31" s="52"/>
      <c r="C31" s="47"/>
      <c r="D31" s="69"/>
      <c r="E31" s="70"/>
      <c r="F31" s="49"/>
      <c r="G31" s="415" t="str">
        <f t="shared" si="0"/>
        <v/>
      </c>
      <c r="H31" s="427" t="str">
        <f t="shared" si="1"/>
        <v/>
      </c>
      <c r="I31" s="419"/>
    </row>
    <row r="32" spans="1:9" x14ac:dyDescent="0.2">
      <c r="A32" s="28" t="str">
        <f t="shared" si="2"/>
        <v/>
      </c>
      <c r="B32" s="52"/>
      <c r="C32" s="47"/>
      <c r="D32" s="69"/>
      <c r="E32" s="70"/>
      <c r="F32" s="49"/>
      <c r="G32" s="415" t="str">
        <f t="shared" si="0"/>
        <v/>
      </c>
      <c r="H32" s="427" t="str">
        <f t="shared" si="1"/>
        <v/>
      </c>
      <c r="I32" s="419"/>
    </row>
    <row r="33" spans="1:9" x14ac:dyDescent="0.2">
      <c r="A33" s="28" t="str">
        <f t="shared" si="2"/>
        <v/>
      </c>
      <c r="B33" s="52"/>
      <c r="C33" s="47"/>
      <c r="D33" s="69"/>
      <c r="E33" s="70"/>
      <c r="F33" s="49"/>
      <c r="G33" s="415" t="str">
        <f t="shared" si="0"/>
        <v/>
      </c>
      <c r="H33" s="427" t="str">
        <f t="shared" si="1"/>
        <v/>
      </c>
      <c r="I33" s="419"/>
    </row>
    <row r="34" spans="1:9" x14ac:dyDescent="0.2">
      <c r="A34" s="28" t="str">
        <f t="shared" si="2"/>
        <v/>
      </c>
      <c r="B34" s="52"/>
      <c r="C34" s="47"/>
      <c r="D34" s="69"/>
      <c r="E34" s="70"/>
      <c r="F34" s="49"/>
      <c r="G34" s="415" t="str">
        <f t="shared" si="0"/>
        <v/>
      </c>
      <c r="H34" s="427" t="str">
        <f t="shared" si="1"/>
        <v/>
      </c>
      <c r="I34" s="419"/>
    </row>
    <row r="35" spans="1:9" x14ac:dyDescent="0.2">
      <c r="A35" s="28" t="str">
        <f t="shared" si="2"/>
        <v/>
      </c>
      <c r="B35" s="52"/>
      <c r="C35" s="47"/>
      <c r="D35" s="69"/>
      <c r="E35" s="70"/>
      <c r="F35" s="49"/>
      <c r="G35" s="415" t="str">
        <f t="shared" si="0"/>
        <v/>
      </c>
      <c r="H35" s="427" t="str">
        <f t="shared" si="1"/>
        <v/>
      </c>
      <c r="I35" s="419"/>
    </row>
    <row r="36" spans="1:9" x14ac:dyDescent="0.2">
      <c r="A36" s="28" t="str">
        <f t="shared" si="2"/>
        <v/>
      </c>
      <c r="B36" s="52"/>
      <c r="C36" s="47"/>
      <c r="D36" s="69"/>
      <c r="E36" s="70"/>
      <c r="F36" s="49"/>
      <c r="G36" s="415" t="str">
        <f t="shared" si="0"/>
        <v/>
      </c>
      <c r="H36" s="427" t="str">
        <f t="shared" si="1"/>
        <v/>
      </c>
      <c r="I36" s="419"/>
    </row>
    <row r="37" spans="1:9" x14ac:dyDescent="0.2">
      <c r="A37" s="28" t="str">
        <f t="shared" si="2"/>
        <v/>
      </c>
      <c r="B37" s="52"/>
      <c r="C37" s="47"/>
      <c r="D37" s="69"/>
      <c r="E37" s="70"/>
      <c r="F37" s="49"/>
      <c r="G37" s="415" t="str">
        <f t="shared" si="0"/>
        <v/>
      </c>
      <c r="H37" s="427" t="str">
        <f t="shared" si="1"/>
        <v/>
      </c>
      <c r="I37" s="419"/>
    </row>
    <row r="38" spans="1:9" x14ac:dyDescent="0.2">
      <c r="A38" s="28" t="str">
        <f t="shared" si="2"/>
        <v/>
      </c>
      <c r="B38" s="52"/>
      <c r="C38" s="47"/>
      <c r="D38" s="69"/>
      <c r="E38" s="70"/>
      <c r="F38" s="49"/>
      <c r="G38" s="415" t="str">
        <f t="shared" si="0"/>
        <v/>
      </c>
      <c r="H38" s="427" t="str">
        <f t="shared" si="1"/>
        <v/>
      </c>
      <c r="I38" s="419"/>
    </row>
    <row r="39" spans="1:9" x14ac:dyDescent="0.2">
      <c r="A39" s="28" t="str">
        <f t="shared" si="2"/>
        <v/>
      </c>
      <c r="B39" s="52"/>
      <c r="C39" s="47"/>
      <c r="D39" s="69"/>
      <c r="E39" s="70"/>
      <c r="F39" s="49"/>
      <c r="G39" s="415" t="str">
        <f t="shared" si="0"/>
        <v/>
      </c>
      <c r="H39" s="427" t="str">
        <f t="shared" si="1"/>
        <v/>
      </c>
      <c r="I39" s="419"/>
    </row>
    <row r="40" spans="1:9" x14ac:dyDescent="0.2">
      <c r="A40" s="28" t="str">
        <f t="shared" si="2"/>
        <v/>
      </c>
      <c r="B40" s="52"/>
      <c r="C40" s="47"/>
      <c r="D40" s="69"/>
      <c r="E40" s="70"/>
      <c r="F40" s="49"/>
      <c r="G40" s="415" t="str">
        <f t="shared" si="0"/>
        <v/>
      </c>
      <c r="H40" s="427" t="str">
        <f t="shared" si="1"/>
        <v/>
      </c>
      <c r="I40" s="419"/>
    </row>
    <row r="41" spans="1:9" x14ac:dyDescent="0.2">
      <c r="A41" s="28" t="str">
        <f t="shared" si="2"/>
        <v/>
      </c>
      <c r="B41" s="52"/>
      <c r="C41" s="47"/>
      <c r="D41" s="69"/>
      <c r="E41" s="70"/>
      <c r="F41" s="49"/>
      <c r="G41" s="415" t="str">
        <f t="shared" si="0"/>
        <v/>
      </c>
      <c r="H41" s="427" t="str">
        <f t="shared" si="1"/>
        <v/>
      </c>
      <c r="I41" s="419"/>
    </row>
    <row r="42" spans="1:9" x14ac:dyDescent="0.2">
      <c r="A42" s="28" t="str">
        <f t="shared" si="2"/>
        <v/>
      </c>
      <c r="B42" s="52"/>
      <c r="C42" s="47"/>
      <c r="D42" s="69"/>
      <c r="E42" s="70"/>
      <c r="F42" s="49"/>
      <c r="G42" s="415" t="str">
        <f t="shared" si="0"/>
        <v/>
      </c>
      <c r="H42" s="427" t="str">
        <f t="shared" si="1"/>
        <v/>
      </c>
      <c r="I42" s="419"/>
    </row>
    <row r="43" spans="1:9" x14ac:dyDescent="0.2">
      <c r="A43" s="28" t="str">
        <f t="shared" si="2"/>
        <v/>
      </c>
      <c r="B43" s="52"/>
      <c r="C43" s="47"/>
      <c r="D43" s="69"/>
      <c r="E43" s="70"/>
      <c r="F43" s="49"/>
      <c r="G43" s="415" t="str">
        <f t="shared" si="0"/>
        <v/>
      </c>
      <c r="H43" s="427" t="str">
        <f t="shared" si="1"/>
        <v/>
      </c>
      <c r="I43" s="419"/>
    </row>
    <row r="44" spans="1:9" x14ac:dyDescent="0.2">
      <c r="A44" s="28" t="str">
        <f t="shared" si="2"/>
        <v/>
      </c>
      <c r="B44" s="52"/>
      <c r="C44" s="47"/>
      <c r="D44" s="69"/>
      <c r="E44" s="70"/>
      <c r="F44" s="49"/>
      <c r="G44" s="415" t="str">
        <f t="shared" si="0"/>
        <v/>
      </c>
      <c r="H44" s="427" t="str">
        <f t="shared" si="1"/>
        <v/>
      </c>
      <c r="I44" s="419"/>
    </row>
    <row r="45" spans="1:9" x14ac:dyDescent="0.2">
      <c r="A45" s="28" t="str">
        <f t="shared" si="2"/>
        <v/>
      </c>
      <c r="B45" s="52"/>
      <c r="C45" s="47"/>
      <c r="D45" s="69"/>
      <c r="E45" s="70"/>
      <c r="F45" s="49"/>
      <c r="G45" s="415" t="str">
        <f t="shared" si="0"/>
        <v/>
      </c>
      <c r="H45" s="427" t="str">
        <f t="shared" si="1"/>
        <v/>
      </c>
      <c r="I45" s="419"/>
    </row>
    <row r="46" spans="1:9" x14ac:dyDescent="0.2">
      <c r="A46" s="28" t="str">
        <f t="shared" si="2"/>
        <v/>
      </c>
      <c r="B46" s="52"/>
      <c r="C46" s="47"/>
      <c r="D46" s="69"/>
      <c r="E46" s="70"/>
      <c r="F46" s="49"/>
      <c r="G46" s="415" t="str">
        <f t="shared" si="0"/>
        <v/>
      </c>
      <c r="H46" s="427" t="str">
        <f t="shared" si="1"/>
        <v/>
      </c>
      <c r="I46" s="419"/>
    </row>
    <row r="47" spans="1:9" x14ac:dyDescent="0.2">
      <c r="A47" s="28" t="str">
        <f t="shared" si="2"/>
        <v/>
      </c>
      <c r="B47" s="52"/>
      <c r="C47" s="47"/>
      <c r="D47" s="69"/>
      <c r="E47" s="70"/>
      <c r="F47" s="49"/>
      <c r="G47" s="415" t="str">
        <f t="shared" si="0"/>
        <v/>
      </c>
      <c r="H47" s="427" t="str">
        <f t="shared" si="1"/>
        <v/>
      </c>
      <c r="I47" s="419"/>
    </row>
    <row r="48" spans="1:9" x14ac:dyDescent="0.2">
      <c r="A48" s="28" t="str">
        <f t="shared" si="2"/>
        <v/>
      </c>
      <c r="B48" s="52"/>
      <c r="C48" s="47"/>
      <c r="D48" s="69"/>
      <c r="E48" s="70"/>
      <c r="F48" s="49"/>
      <c r="G48" s="415" t="str">
        <f t="shared" si="0"/>
        <v/>
      </c>
      <c r="H48" s="427" t="str">
        <f t="shared" si="1"/>
        <v/>
      </c>
      <c r="I48" s="419"/>
    </row>
    <row r="49" spans="1:9" x14ac:dyDescent="0.2">
      <c r="A49" s="28" t="str">
        <f t="shared" si="2"/>
        <v/>
      </c>
      <c r="B49" s="52"/>
      <c r="C49" s="47"/>
      <c r="D49" s="69"/>
      <c r="E49" s="70"/>
      <c r="F49" s="49"/>
      <c r="G49" s="415" t="str">
        <f t="shared" si="0"/>
        <v/>
      </c>
      <c r="H49" s="427" t="str">
        <f t="shared" si="1"/>
        <v/>
      </c>
      <c r="I49" s="419"/>
    </row>
    <row r="50" spans="1:9" x14ac:dyDescent="0.2">
      <c r="A50" s="28" t="str">
        <f t="shared" si="2"/>
        <v/>
      </c>
      <c r="B50" s="52"/>
      <c r="C50" s="47"/>
      <c r="D50" s="69"/>
      <c r="E50" s="70"/>
      <c r="F50" s="49"/>
      <c r="G50" s="415" t="str">
        <f t="shared" si="0"/>
        <v/>
      </c>
      <c r="H50" s="427" t="str">
        <f t="shared" si="1"/>
        <v/>
      </c>
      <c r="I50" s="419"/>
    </row>
    <row r="51" spans="1:9" x14ac:dyDescent="0.2">
      <c r="A51" s="28" t="str">
        <f t="shared" si="2"/>
        <v/>
      </c>
      <c r="B51" s="52"/>
      <c r="C51" s="47"/>
      <c r="D51" s="69"/>
      <c r="E51" s="70"/>
      <c r="F51" s="49"/>
      <c r="G51" s="415" t="str">
        <f t="shared" si="0"/>
        <v/>
      </c>
      <c r="H51" s="427" t="str">
        <f t="shared" si="1"/>
        <v/>
      </c>
      <c r="I51" s="419"/>
    </row>
    <row r="52" spans="1:9" x14ac:dyDescent="0.2">
      <c r="A52" s="28" t="str">
        <f t="shared" si="2"/>
        <v/>
      </c>
      <c r="B52" s="52"/>
      <c r="C52" s="47"/>
      <c r="D52" s="69"/>
      <c r="E52" s="70"/>
      <c r="F52" s="49"/>
      <c r="G52" s="415" t="str">
        <f t="shared" si="0"/>
        <v/>
      </c>
      <c r="H52" s="427" t="str">
        <f t="shared" si="1"/>
        <v/>
      </c>
      <c r="I52" s="419"/>
    </row>
    <row r="53" spans="1:9" x14ac:dyDescent="0.2">
      <c r="A53" s="28" t="str">
        <f t="shared" si="2"/>
        <v/>
      </c>
      <c r="B53" s="52"/>
      <c r="C53" s="47"/>
      <c r="D53" s="69"/>
      <c r="E53" s="70"/>
      <c r="F53" s="49"/>
      <c r="G53" s="415" t="str">
        <f t="shared" si="0"/>
        <v/>
      </c>
      <c r="H53" s="427" t="str">
        <f t="shared" si="1"/>
        <v/>
      </c>
      <c r="I53" s="419"/>
    </row>
    <row r="54" spans="1:9" x14ac:dyDescent="0.2">
      <c r="A54" s="28" t="str">
        <f t="shared" si="2"/>
        <v/>
      </c>
      <c r="B54" s="52"/>
      <c r="C54" s="47"/>
      <c r="D54" s="69"/>
      <c r="E54" s="70"/>
      <c r="F54" s="49"/>
      <c r="G54" s="415" t="str">
        <f t="shared" si="0"/>
        <v/>
      </c>
      <c r="H54" s="427" t="str">
        <f t="shared" si="1"/>
        <v/>
      </c>
      <c r="I54" s="419"/>
    </row>
    <row r="55" spans="1:9" x14ac:dyDescent="0.2">
      <c r="A55" s="28" t="str">
        <f t="shared" si="2"/>
        <v/>
      </c>
      <c r="B55" s="52"/>
      <c r="C55" s="47"/>
      <c r="D55" s="69"/>
      <c r="E55" s="70"/>
      <c r="F55" s="49"/>
      <c r="G55" s="415" t="str">
        <f t="shared" si="0"/>
        <v/>
      </c>
      <c r="H55" s="427" t="str">
        <f t="shared" si="1"/>
        <v/>
      </c>
      <c r="I55" s="419"/>
    </row>
    <row r="56" spans="1:9" x14ac:dyDescent="0.2">
      <c r="A56" s="28" t="str">
        <f t="shared" si="2"/>
        <v/>
      </c>
      <c r="B56" s="52"/>
      <c r="C56" s="47"/>
      <c r="D56" s="69"/>
      <c r="E56" s="70"/>
      <c r="F56" s="49"/>
      <c r="G56" s="415" t="str">
        <f t="shared" si="0"/>
        <v/>
      </c>
      <c r="H56" s="427" t="str">
        <f t="shared" si="1"/>
        <v/>
      </c>
      <c r="I56" s="419"/>
    </row>
    <row r="57" spans="1:9" x14ac:dyDescent="0.2">
      <c r="A57" s="28" t="str">
        <f t="shared" si="2"/>
        <v/>
      </c>
      <c r="B57" s="52"/>
      <c r="C57" s="47"/>
      <c r="D57" s="69"/>
      <c r="E57" s="70"/>
      <c r="F57" s="49"/>
      <c r="G57" s="415" t="str">
        <f t="shared" si="0"/>
        <v/>
      </c>
      <c r="H57" s="427" t="str">
        <f t="shared" si="1"/>
        <v/>
      </c>
      <c r="I57" s="419"/>
    </row>
    <row r="58" spans="1:9" x14ac:dyDescent="0.2">
      <c r="A58" s="28" t="str">
        <f t="shared" si="2"/>
        <v/>
      </c>
      <c r="B58" s="52"/>
      <c r="C58" s="47"/>
      <c r="D58" s="69"/>
      <c r="E58" s="70"/>
      <c r="F58" s="49"/>
      <c r="G58" s="415" t="str">
        <f t="shared" si="0"/>
        <v/>
      </c>
      <c r="H58" s="427" t="str">
        <f t="shared" si="1"/>
        <v/>
      </c>
      <c r="I58" s="419"/>
    </row>
    <row r="59" spans="1:9" x14ac:dyDescent="0.2">
      <c r="A59" s="28" t="str">
        <f t="shared" si="2"/>
        <v/>
      </c>
      <c r="B59" s="52"/>
      <c r="C59" s="47"/>
      <c r="D59" s="69"/>
      <c r="E59" s="70"/>
      <c r="F59" s="49"/>
      <c r="G59" s="415" t="str">
        <f t="shared" si="0"/>
        <v/>
      </c>
      <c r="H59" s="427" t="str">
        <f t="shared" si="1"/>
        <v/>
      </c>
      <c r="I59" s="419"/>
    </row>
    <row r="60" spans="1:9" x14ac:dyDescent="0.2">
      <c r="A60" s="28" t="str">
        <f t="shared" si="2"/>
        <v/>
      </c>
      <c r="B60" s="52"/>
      <c r="C60" s="47"/>
      <c r="D60" s="69"/>
      <c r="E60" s="70"/>
      <c r="F60" s="49"/>
      <c r="G60" s="415" t="str">
        <f t="shared" si="0"/>
        <v/>
      </c>
      <c r="H60" s="427" t="str">
        <f t="shared" si="1"/>
        <v/>
      </c>
      <c r="I60" s="419"/>
    </row>
    <row r="61" spans="1:9" x14ac:dyDescent="0.2">
      <c r="A61" s="28" t="str">
        <f t="shared" si="2"/>
        <v/>
      </c>
      <c r="B61" s="52"/>
      <c r="C61" s="47"/>
      <c r="D61" s="69"/>
      <c r="E61" s="70"/>
      <c r="F61" s="49"/>
      <c r="G61" s="415" t="str">
        <f t="shared" si="0"/>
        <v/>
      </c>
      <c r="H61" s="427" t="str">
        <f t="shared" si="1"/>
        <v/>
      </c>
      <c r="I61" s="419"/>
    </row>
    <row r="62" spans="1:9" x14ac:dyDescent="0.2">
      <c r="A62" s="28" t="str">
        <f t="shared" si="2"/>
        <v/>
      </c>
      <c r="B62" s="52"/>
      <c r="C62" s="47"/>
      <c r="D62" s="69"/>
      <c r="E62" s="70"/>
      <c r="F62" s="49"/>
      <c r="G62" s="415" t="str">
        <f t="shared" si="0"/>
        <v/>
      </c>
      <c r="H62" s="427" t="str">
        <f t="shared" si="1"/>
        <v/>
      </c>
      <c r="I62" s="419"/>
    </row>
    <row r="63" spans="1:9" x14ac:dyDescent="0.2">
      <c r="A63" s="28" t="str">
        <f t="shared" si="2"/>
        <v/>
      </c>
      <c r="B63" s="52"/>
      <c r="C63" s="47"/>
      <c r="D63" s="69"/>
      <c r="E63" s="70"/>
      <c r="F63" s="49"/>
      <c r="G63" s="415" t="str">
        <f t="shared" si="0"/>
        <v/>
      </c>
      <c r="H63" s="427" t="str">
        <f t="shared" si="1"/>
        <v/>
      </c>
      <c r="I63" s="419"/>
    </row>
    <row r="64" spans="1:9" x14ac:dyDescent="0.2">
      <c r="A64" s="28" t="str">
        <f t="shared" si="2"/>
        <v/>
      </c>
      <c r="B64" s="52"/>
      <c r="C64" s="47"/>
      <c r="D64" s="69"/>
      <c r="E64" s="70"/>
      <c r="F64" s="49"/>
      <c r="G64" s="415" t="str">
        <f t="shared" si="0"/>
        <v/>
      </c>
      <c r="H64" s="427" t="str">
        <f t="shared" si="1"/>
        <v/>
      </c>
      <c r="I64" s="419"/>
    </row>
    <row r="65" spans="1:9" x14ac:dyDescent="0.2">
      <c r="A65" s="28" t="str">
        <f t="shared" si="2"/>
        <v/>
      </c>
      <c r="B65" s="52"/>
      <c r="C65" s="47"/>
      <c r="D65" s="69"/>
      <c r="E65" s="70"/>
      <c r="F65" s="49"/>
      <c r="G65" s="415" t="str">
        <f t="shared" si="0"/>
        <v/>
      </c>
      <c r="H65" s="427" t="str">
        <f t="shared" si="1"/>
        <v/>
      </c>
      <c r="I65" s="419"/>
    </row>
    <row r="66" spans="1:9" x14ac:dyDescent="0.2">
      <c r="A66" s="28" t="str">
        <f t="shared" si="2"/>
        <v/>
      </c>
      <c r="B66" s="52"/>
      <c r="C66" s="47"/>
      <c r="D66" s="69"/>
      <c r="E66" s="70"/>
      <c r="F66" s="49"/>
      <c r="G66" s="415" t="str">
        <f t="shared" si="0"/>
        <v/>
      </c>
      <c r="H66" s="427" t="str">
        <f t="shared" si="1"/>
        <v/>
      </c>
      <c r="I66" s="419"/>
    </row>
    <row r="67" spans="1:9" x14ac:dyDescent="0.2">
      <c r="A67" s="28" t="str">
        <f t="shared" si="2"/>
        <v/>
      </c>
      <c r="B67" s="52"/>
      <c r="C67" s="47"/>
      <c r="D67" s="69"/>
      <c r="E67" s="70"/>
      <c r="F67" s="49"/>
      <c r="G67" s="415" t="str">
        <f t="shared" si="0"/>
        <v/>
      </c>
      <c r="H67" s="427" t="str">
        <f t="shared" si="1"/>
        <v/>
      </c>
      <c r="I67" s="419"/>
    </row>
    <row r="68" spans="1:9" x14ac:dyDescent="0.2">
      <c r="A68" s="28" t="str">
        <f t="shared" si="2"/>
        <v/>
      </c>
      <c r="B68" s="52"/>
      <c r="C68" s="47"/>
      <c r="D68" s="69"/>
      <c r="E68" s="70"/>
      <c r="F68" s="49"/>
      <c r="G68" s="415" t="str">
        <f t="shared" si="0"/>
        <v/>
      </c>
      <c r="H68" s="427" t="str">
        <f t="shared" si="1"/>
        <v/>
      </c>
      <c r="I68" s="419"/>
    </row>
    <row r="69" spans="1:9" x14ac:dyDescent="0.2">
      <c r="A69" s="28" t="str">
        <f t="shared" si="2"/>
        <v/>
      </c>
      <c r="B69" s="52"/>
      <c r="C69" s="47"/>
      <c r="D69" s="69"/>
      <c r="E69" s="70"/>
      <c r="F69" s="49"/>
      <c r="G69" s="415" t="str">
        <f t="shared" si="0"/>
        <v/>
      </c>
      <c r="H69" s="427" t="str">
        <f t="shared" si="1"/>
        <v/>
      </c>
      <c r="I69" s="419"/>
    </row>
    <row r="70" spans="1:9" x14ac:dyDescent="0.2">
      <c r="A70" s="28" t="str">
        <f t="shared" si="2"/>
        <v/>
      </c>
      <c r="B70" s="52"/>
      <c r="C70" s="47"/>
      <c r="D70" s="69"/>
      <c r="E70" s="70"/>
      <c r="F70" s="49"/>
      <c r="G70" s="415" t="str">
        <f t="shared" si="0"/>
        <v/>
      </c>
      <c r="H70" s="427" t="str">
        <f t="shared" si="1"/>
        <v/>
      </c>
      <c r="I70" s="419"/>
    </row>
    <row r="71" spans="1:9" x14ac:dyDescent="0.2">
      <c r="A71" s="28" t="str">
        <f t="shared" si="2"/>
        <v/>
      </c>
      <c r="B71" s="52"/>
      <c r="C71" s="47"/>
      <c r="D71" s="69"/>
      <c r="E71" s="70"/>
      <c r="F71" s="49"/>
      <c r="G71" s="415" t="str">
        <f t="shared" si="0"/>
        <v/>
      </c>
      <c r="H71" s="427" t="str">
        <f t="shared" si="1"/>
        <v/>
      </c>
      <c r="I71" s="419"/>
    </row>
    <row r="72" spans="1:9" x14ac:dyDescent="0.2">
      <c r="A72" s="28" t="str">
        <f t="shared" si="2"/>
        <v/>
      </c>
      <c r="B72" s="52"/>
      <c r="C72" s="47"/>
      <c r="D72" s="69"/>
      <c r="E72" s="70"/>
      <c r="F72" s="49"/>
      <c r="G72" s="415" t="str">
        <f t="shared" si="0"/>
        <v/>
      </c>
      <c r="H72" s="427" t="str">
        <f t="shared" si="1"/>
        <v/>
      </c>
      <c r="I72" s="419"/>
    </row>
    <row r="73" spans="1:9" x14ac:dyDescent="0.2">
      <c r="A73" s="28" t="str">
        <f t="shared" si="2"/>
        <v/>
      </c>
      <c r="B73" s="52"/>
      <c r="C73" s="47"/>
      <c r="D73" s="69"/>
      <c r="E73" s="70"/>
      <c r="F73" s="49"/>
      <c r="G73" s="415" t="str">
        <f t="shared" si="0"/>
        <v/>
      </c>
      <c r="H73" s="427" t="str">
        <f t="shared" si="1"/>
        <v/>
      </c>
      <c r="I73" s="419"/>
    </row>
    <row r="74" spans="1:9" x14ac:dyDescent="0.2">
      <c r="A74" s="28" t="str">
        <f t="shared" si="2"/>
        <v/>
      </c>
      <c r="B74" s="52"/>
      <c r="C74" s="47"/>
      <c r="D74" s="69"/>
      <c r="E74" s="70"/>
      <c r="F74" s="49"/>
      <c r="G74" s="415" t="str">
        <f t="shared" si="0"/>
        <v/>
      </c>
      <c r="H74" s="427" t="str">
        <f t="shared" si="1"/>
        <v/>
      </c>
      <c r="I74" s="419"/>
    </row>
    <row r="75" spans="1:9" x14ac:dyDescent="0.2">
      <c r="A75" s="28" t="str">
        <f t="shared" si="2"/>
        <v/>
      </c>
      <c r="B75" s="52"/>
      <c r="C75" s="47"/>
      <c r="D75" s="69"/>
      <c r="E75" s="70"/>
      <c r="F75" s="49"/>
      <c r="G75" s="415" t="str">
        <f t="shared" ref="G75:G77" si="3">IF(E75&lt;&gt;"",E75,"")</f>
        <v/>
      </c>
      <c r="H75" s="427" t="str">
        <f t="shared" ref="H75:H77" si="4">IF(E75&lt;&gt;"",G75-E75,"")</f>
        <v/>
      </c>
      <c r="I75" s="419"/>
    </row>
    <row r="76" spans="1:9" x14ac:dyDescent="0.2">
      <c r="A76" s="28" t="str">
        <f t="shared" ref="A76:A77" si="5">IF(E76&lt;&gt;"",A75+1,"")</f>
        <v/>
      </c>
      <c r="B76" s="52"/>
      <c r="C76" s="47"/>
      <c r="D76" s="69"/>
      <c r="E76" s="70"/>
      <c r="F76" s="49"/>
      <c r="G76" s="415" t="str">
        <f t="shared" si="3"/>
        <v/>
      </c>
      <c r="H76" s="427" t="str">
        <f t="shared" si="4"/>
        <v/>
      </c>
      <c r="I76" s="419"/>
    </row>
    <row r="77" spans="1:9" x14ac:dyDescent="0.2">
      <c r="A77" s="28" t="str">
        <f t="shared" si="5"/>
        <v/>
      </c>
      <c r="B77" s="52"/>
      <c r="C77" s="47"/>
      <c r="D77" s="69"/>
      <c r="E77" s="70"/>
      <c r="F77" s="49"/>
      <c r="G77" s="415" t="str">
        <f t="shared" si="3"/>
        <v/>
      </c>
      <c r="H77" s="427" t="str">
        <f t="shared" si="4"/>
        <v/>
      </c>
      <c r="I77" s="419"/>
    </row>
    <row r="78" spans="1:9" x14ac:dyDescent="0.2">
      <c r="B78" s="152"/>
      <c r="C78" s="428"/>
      <c r="D78" s="152"/>
      <c r="E78" s="152"/>
      <c r="F78" s="429"/>
      <c r="G78" s="152"/>
      <c r="H78" s="152"/>
      <c r="I78" s="152"/>
    </row>
    <row r="79" spans="1:9" x14ac:dyDescent="0.2">
      <c r="B79" s="152"/>
      <c r="C79" s="428"/>
      <c r="D79" s="152"/>
      <c r="E79" s="152"/>
      <c r="F79" s="429"/>
      <c r="G79" s="152"/>
      <c r="H79" s="152"/>
      <c r="I79" s="152"/>
    </row>
    <row r="80" spans="1:9" x14ac:dyDescent="0.2">
      <c r="E80" s="17"/>
    </row>
    <row r="81" spans="5:5" x14ac:dyDescent="0.2">
      <c r="E81" s="17"/>
    </row>
    <row r="82" spans="5:5" x14ac:dyDescent="0.2">
      <c r="E82" s="17"/>
    </row>
    <row r="83" spans="5:5" x14ac:dyDescent="0.2">
      <c r="E83" s="17"/>
    </row>
    <row r="84" spans="5:5" x14ac:dyDescent="0.2">
      <c r="E84" s="17"/>
    </row>
    <row r="85" spans="5:5" x14ac:dyDescent="0.2">
      <c r="E85" s="17"/>
    </row>
    <row r="86" spans="5:5" x14ac:dyDescent="0.2">
      <c r="E86" s="17"/>
    </row>
    <row r="87" spans="5:5" x14ac:dyDescent="0.2">
      <c r="E87" s="17"/>
    </row>
    <row r="88" spans="5:5" x14ac:dyDescent="0.2">
      <c r="E88" s="17"/>
    </row>
    <row r="89" spans="5:5" x14ac:dyDescent="0.2">
      <c r="E89" s="17"/>
    </row>
    <row r="90" spans="5:5" x14ac:dyDescent="0.2">
      <c r="E90" s="17"/>
    </row>
    <row r="91" spans="5:5" x14ac:dyDescent="0.2">
      <c r="E91" s="17"/>
    </row>
    <row r="92" spans="5:5" x14ac:dyDescent="0.2">
      <c r="E92" s="17"/>
    </row>
    <row r="93" spans="5:5" x14ac:dyDescent="0.2">
      <c r="E93" s="17"/>
    </row>
  </sheetData>
  <sheetProtection password="D981" sheet="1" objects="1" scenarios="1" sort="0" autoFilter="0"/>
  <autoFilter ref="A10:I10"/>
  <mergeCells count="6">
    <mergeCell ref="A8:B8"/>
    <mergeCell ref="A1:B1"/>
    <mergeCell ref="C1:D1"/>
    <mergeCell ref="A2:B2"/>
    <mergeCell ref="A6:B6"/>
    <mergeCell ref="A7:B7"/>
  </mergeCells>
  <conditionalFormatting sqref="G11:G30">
    <cfRule type="expression" dxfId="1164" priority="144" stopIfTrue="1">
      <formula>E11&lt;&gt;G11</formula>
    </cfRule>
  </conditionalFormatting>
  <conditionalFormatting sqref="B11:B30">
    <cfRule type="expression" dxfId="1163" priority="143" stopIfTrue="1">
      <formula>AND(E11&lt;&gt;"",B11="")</formula>
    </cfRule>
  </conditionalFormatting>
  <conditionalFormatting sqref="F11:F30">
    <cfRule type="expression" dxfId="1162" priority="142" stopIfTrue="1">
      <formula>AND(E11&lt;&gt;"",F11="")</formula>
    </cfRule>
  </conditionalFormatting>
  <conditionalFormatting sqref="G31">
    <cfRule type="expression" dxfId="1161" priority="141" stopIfTrue="1">
      <formula>E31&lt;&gt;G31</formula>
    </cfRule>
  </conditionalFormatting>
  <conditionalFormatting sqref="B31">
    <cfRule type="expression" dxfId="1160" priority="140" stopIfTrue="1">
      <formula>AND(E31&lt;&gt;"",B31="")</formula>
    </cfRule>
  </conditionalFormatting>
  <conditionalFormatting sqref="F31">
    <cfRule type="expression" dxfId="1159" priority="139" stopIfTrue="1">
      <formula>AND(E31&lt;&gt;"",F31="")</formula>
    </cfRule>
  </conditionalFormatting>
  <conditionalFormatting sqref="G32">
    <cfRule type="expression" dxfId="1158" priority="138" stopIfTrue="1">
      <formula>E32&lt;&gt;G32</formula>
    </cfRule>
  </conditionalFormatting>
  <conditionalFormatting sqref="B32">
    <cfRule type="expression" dxfId="1157" priority="137" stopIfTrue="1">
      <formula>AND(E32&lt;&gt;"",B32="")</formula>
    </cfRule>
  </conditionalFormatting>
  <conditionalFormatting sqref="F32">
    <cfRule type="expression" dxfId="1156" priority="136" stopIfTrue="1">
      <formula>AND(E32&lt;&gt;"",F32="")</formula>
    </cfRule>
  </conditionalFormatting>
  <conditionalFormatting sqref="G33">
    <cfRule type="expression" dxfId="1155" priority="135" stopIfTrue="1">
      <formula>E33&lt;&gt;G33</formula>
    </cfRule>
  </conditionalFormatting>
  <conditionalFormatting sqref="B33">
    <cfRule type="expression" dxfId="1154" priority="134" stopIfTrue="1">
      <formula>AND(E33&lt;&gt;"",B33="")</formula>
    </cfRule>
  </conditionalFormatting>
  <conditionalFormatting sqref="F33">
    <cfRule type="expression" dxfId="1153" priority="133" stopIfTrue="1">
      <formula>AND(E33&lt;&gt;"",F33="")</formula>
    </cfRule>
  </conditionalFormatting>
  <conditionalFormatting sqref="G34">
    <cfRule type="expression" dxfId="1152" priority="132" stopIfTrue="1">
      <formula>E34&lt;&gt;G34</formula>
    </cfRule>
  </conditionalFormatting>
  <conditionalFormatting sqref="B34">
    <cfRule type="expression" dxfId="1151" priority="131" stopIfTrue="1">
      <formula>AND(E34&lt;&gt;"",B34="")</formula>
    </cfRule>
  </conditionalFormatting>
  <conditionalFormatting sqref="F34">
    <cfRule type="expression" dxfId="1150" priority="130" stopIfTrue="1">
      <formula>AND(E34&lt;&gt;"",F34="")</formula>
    </cfRule>
  </conditionalFormatting>
  <conditionalFormatting sqref="G35">
    <cfRule type="expression" dxfId="1149" priority="129" stopIfTrue="1">
      <formula>E35&lt;&gt;G35</formula>
    </cfRule>
  </conditionalFormatting>
  <conditionalFormatting sqref="B35">
    <cfRule type="expression" dxfId="1148" priority="128" stopIfTrue="1">
      <formula>AND(E35&lt;&gt;"",B35="")</formula>
    </cfRule>
  </conditionalFormatting>
  <conditionalFormatting sqref="F35">
    <cfRule type="expression" dxfId="1147" priority="127" stopIfTrue="1">
      <formula>AND(E35&lt;&gt;"",F35="")</formula>
    </cfRule>
  </conditionalFormatting>
  <conditionalFormatting sqref="G36">
    <cfRule type="expression" dxfId="1146" priority="126" stopIfTrue="1">
      <formula>E36&lt;&gt;G36</formula>
    </cfRule>
  </conditionalFormatting>
  <conditionalFormatting sqref="B36">
    <cfRule type="expression" dxfId="1145" priority="125" stopIfTrue="1">
      <formula>AND(E36&lt;&gt;"",B36="")</formula>
    </cfRule>
  </conditionalFormatting>
  <conditionalFormatting sqref="F36">
    <cfRule type="expression" dxfId="1144" priority="124" stopIfTrue="1">
      <formula>AND(E36&lt;&gt;"",F36="")</formula>
    </cfRule>
  </conditionalFormatting>
  <conditionalFormatting sqref="G37">
    <cfRule type="expression" dxfId="1143" priority="123" stopIfTrue="1">
      <formula>E37&lt;&gt;G37</formula>
    </cfRule>
  </conditionalFormatting>
  <conditionalFormatting sqref="B37">
    <cfRule type="expression" dxfId="1142" priority="122" stopIfTrue="1">
      <formula>AND(E37&lt;&gt;"",B37="")</formula>
    </cfRule>
  </conditionalFormatting>
  <conditionalFormatting sqref="F37">
    <cfRule type="expression" dxfId="1141" priority="121" stopIfTrue="1">
      <formula>AND(E37&lt;&gt;"",F37="")</formula>
    </cfRule>
  </conditionalFormatting>
  <conditionalFormatting sqref="G38">
    <cfRule type="expression" dxfId="1140" priority="120" stopIfTrue="1">
      <formula>E38&lt;&gt;G38</formula>
    </cfRule>
  </conditionalFormatting>
  <conditionalFormatting sqref="B38">
    <cfRule type="expression" dxfId="1139" priority="119" stopIfTrue="1">
      <formula>AND(E38&lt;&gt;"",B38="")</formula>
    </cfRule>
  </conditionalFormatting>
  <conditionalFormatting sqref="F38">
    <cfRule type="expression" dxfId="1138" priority="118" stopIfTrue="1">
      <formula>AND(E38&lt;&gt;"",F38="")</formula>
    </cfRule>
  </conditionalFormatting>
  <conditionalFormatting sqref="G39">
    <cfRule type="expression" dxfId="1137" priority="117" stopIfTrue="1">
      <formula>E39&lt;&gt;G39</formula>
    </cfRule>
  </conditionalFormatting>
  <conditionalFormatting sqref="B39">
    <cfRule type="expression" dxfId="1136" priority="116" stopIfTrue="1">
      <formula>AND(E39&lt;&gt;"",B39="")</formula>
    </cfRule>
  </conditionalFormatting>
  <conditionalFormatting sqref="F39">
    <cfRule type="expression" dxfId="1135" priority="115" stopIfTrue="1">
      <formula>AND(E39&lt;&gt;"",F39="")</formula>
    </cfRule>
  </conditionalFormatting>
  <conditionalFormatting sqref="G40">
    <cfRule type="expression" dxfId="1134" priority="114" stopIfTrue="1">
      <formula>E40&lt;&gt;G40</formula>
    </cfRule>
  </conditionalFormatting>
  <conditionalFormatting sqref="B40">
    <cfRule type="expression" dxfId="1133" priority="113" stopIfTrue="1">
      <formula>AND(E40&lt;&gt;"",B40="")</formula>
    </cfRule>
  </conditionalFormatting>
  <conditionalFormatting sqref="F40">
    <cfRule type="expression" dxfId="1132" priority="112" stopIfTrue="1">
      <formula>AND(E40&lt;&gt;"",F40="")</formula>
    </cfRule>
  </conditionalFormatting>
  <conditionalFormatting sqref="G41">
    <cfRule type="expression" dxfId="1131" priority="111" stopIfTrue="1">
      <formula>E41&lt;&gt;G41</formula>
    </cfRule>
  </conditionalFormatting>
  <conditionalFormatting sqref="B41">
    <cfRule type="expression" dxfId="1130" priority="110" stopIfTrue="1">
      <formula>AND(E41&lt;&gt;"",B41="")</formula>
    </cfRule>
  </conditionalFormatting>
  <conditionalFormatting sqref="F41">
    <cfRule type="expression" dxfId="1129" priority="109" stopIfTrue="1">
      <formula>AND(E41&lt;&gt;"",F41="")</formula>
    </cfRule>
  </conditionalFormatting>
  <conditionalFormatting sqref="G42">
    <cfRule type="expression" dxfId="1128" priority="108" stopIfTrue="1">
      <formula>E42&lt;&gt;G42</formula>
    </cfRule>
  </conditionalFormatting>
  <conditionalFormatting sqref="B42">
    <cfRule type="expression" dxfId="1127" priority="107" stopIfTrue="1">
      <formula>AND(E42&lt;&gt;"",B42="")</formula>
    </cfRule>
  </conditionalFormatting>
  <conditionalFormatting sqref="F42">
    <cfRule type="expression" dxfId="1126" priority="106" stopIfTrue="1">
      <formula>AND(E42&lt;&gt;"",F42="")</formula>
    </cfRule>
  </conditionalFormatting>
  <conditionalFormatting sqref="G43">
    <cfRule type="expression" dxfId="1125" priority="105" stopIfTrue="1">
      <formula>E43&lt;&gt;G43</formula>
    </cfRule>
  </conditionalFormatting>
  <conditionalFormatting sqref="B43">
    <cfRule type="expression" dxfId="1124" priority="104" stopIfTrue="1">
      <formula>AND(E43&lt;&gt;"",B43="")</formula>
    </cfRule>
  </conditionalFormatting>
  <conditionalFormatting sqref="F43">
    <cfRule type="expression" dxfId="1123" priority="103" stopIfTrue="1">
      <formula>AND(E43&lt;&gt;"",F43="")</formula>
    </cfRule>
  </conditionalFormatting>
  <conditionalFormatting sqref="G44">
    <cfRule type="expression" dxfId="1122" priority="102" stopIfTrue="1">
      <formula>E44&lt;&gt;G44</formula>
    </cfRule>
  </conditionalFormatting>
  <conditionalFormatting sqref="B44">
    <cfRule type="expression" dxfId="1121" priority="101" stopIfTrue="1">
      <formula>AND(E44&lt;&gt;"",B44="")</formula>
    </cfRule>
  </conditionalFormatting>
  <conditionalFormatting sqref="F44">
    <cfRule type="expression" dxfId="1120" priority="100" stopIfTrue="1">
      <formula>AND(E44&lt;&gt;"",F44="")</formula>
    </cfRule>
  </conditionalFormatting>
  <conditionalFormatting sqref="G45">
    <cfRule type="expression" dxfId="1119" priority="99" stopIfTrue="1">
      <formula>E45&lt;&gt;G45</formula>
    </cfRule>
  </conditionalFormatting>
  <conditionalFormatting sqref="B45">
    <cfRule type="expression" dxfId="1118" priority="98" stopIfTrue="1">
      <formula>AND(E45&lt;&gt;"",B45="")</formula>
    </cfRule>
  </conditionalFormatting>
  <conditionalFormatting sqref="F45">
    <cfRule type="expression" dxfId="1117" priority="97" stopIfTrue="1">
      <formula>AND(E45&lt;&gt;"",F45="")</formula>
    </cfRule>
  </conditionalFormatting>
  <conditionalFormatting sqref="G46">
    <cfRule type="expression" dxfId="1116" priority="96" stopIfTrue="1">
      <formula>E46&lt;&gt;G46</formula>
    </cfRule>
  </conditionalFormatting>
  <conditionalFormatting sqref="B46">
    <cfRule type="expression" dxfId="1115" priority="95" stopIfTrue="1">
      <formula>AND(E46&lt;&gt;"",B46="")</formula>
    </cfRule>
  </conditionalFormatting>
  <conditionalFormatting sqref="F46">
    <cfRule type="expression" dxfId="1114" priority="94" stopIfTrue="1">
      <formula>AND(E46&lt;&gt;"",F46="")</formula>
    </cfRule>
  </conditionalFormatting>
  <conditionalFormatting sqref="G47">
    <cfRule type="expression" dxfId="1113" priority="93" stopIfTrue="1">
      <formula>E47&lt;&gt;G47</formula>
    </cfRule>
  </conditionalFormatting>
  <conditionalFormatting sqref="B47">
    <cfRule type="expression" dxfId="1112" priority="92" stopIfTrue="1">
      <formula>AND(E47&lt;&gt;"",B47="")</formula>
    </cfRule>
  </conditionalFormatting>
  <conditionalFormatting sqref="F47">
    <cfRule type="expression" dxfId="1111" priority="91" stopIfTrue="1">
      <formula>AND(E47&lt;&gt;"",F47="")</formula>
    </cfRule>
  </conditionalFormatting>
  <conditionalFormatting sqref="G48">
    <cfRule type="expression" dxfId="1110" priority="90" stopIfTrue="1">
      <formula>E48&lt;&gt;G48</formula>
    </cfRule>
  </conditionalFormatting>
  <conditionalFormatting sqref="B48">
    <cfRule type="expression" dxfId="1109" priority="89" stopIfTrue="1">
      <formula>AND(E48&lt;&gt;"",B48="")</formula>
    </cfRule>
  </conditionalFormatting>
  <conditionalFormatting sqref="F48">
    <cfRule type="expression" dxfId="1108" priority="88" stopIfTrue="1">
      <formula>AND(E48&lt;&gt;"",F48="")</formula>
    </cfRule>
  </conditionalFormatting>
  <conditionalFormatting sqref="G49">
    <cfRule type="expression" dxfId="1107" priority="87" stopIfTrue="1">
      <formula>E49&lt;&gt;G49</formula>
    </cfRule>
  </conditionalFormatting>
  <conditionalFormatting sqref="B49">
    <cfRule type="expression" dxfId="1106" priority="86" stopIfTrue="1">
      <formula>AND(E49&lt;&gt;"",B49="")</formula>
    </cfRule>
  </conditionalFormatting>
  <conditionalFormatting sqref="F49">
    <cfRule type="expression" dxfId="1105" priority="85" stopIfTrue="1">
      <formula>AND(E49&lt;&gt;"",F49="")</formula>
    </cfRule>
  </conditionalFormatting>
  <conditionalFormatting sqref="G50">
    <cfRule type="expression" dxfId="1104" priority="84" stopIfTrue="1">
      <formula>E50&lt;&gt;G50</formula>
    </cfRule>
  </conditionalFormatting>
  <conditionalFormatting sqref="B50">
    <cfRule type="expression" dxfId="1103" priority="83" stopIfTrue="1">
      <formula>AND(E50&lt;&gt;"",B50="")</formula>
    </cfRule>
  </conditionalFormatting>
  <conditionalFormatting sqref="F50">
    <cfRule type="expression" dxfId="1102" priority="82" stopIfTrue="1">
      <formula>AND(E50&lt;&gt;"",F50="")</formula>
    </cfRule>
  </conditionalFormatting>
  <conditionalFormatting sqref="G51">
    <cfRule type="expression" dxfId="1101" priority="81" stopIfTrue="1">
      <formula>E51&lt;&gt;G51</formula>
    </cfRule>
  </conditionalFormatting>
  <conditionalFormatting sqref="B51">
    <cfRule type="expression" dxfId="1100" priority="80" stopIfTrue="1">
      <formula>AND(E51&lt;&gt;"",B51="")</formula>
    </cfRule>
  </conditionalFormatting>
  <conditionalFormatting sqref="F51">
    <cfRule type="expression" dxfId="1099" priority="79" stopIfTrue="1">
      <formula>AND(E51&lt;&gt;"",F51="")</formula>
    </cfRule>
  </conditionalFormatting>
  <conditionalFormatting sqref="G52">
    <cfRule type="expression" dxfId="1098" priority="78" stopIfTrue="1">
      <formula>E52&lt;&gt;G52</formula>
    </cfRule>
  </conditionalFormatting>
  <conditionalFormatting sqref="B52">
    <cfRule type="expression" dxfId="1097" priority="77" stopIfTrue="1">
      <formula>AND(E52&lt;&gt;"",B52="")</formula>
    </cfRule>
  </conditionalFormatting>
  <conditionalFormatting sqref="F52">
    <cfRule type="expression" dxfId="1096" priority="76" stopIfTrue="1">
      <formula>AND(E52&lt;&gt;"",F52="")</formula>
    </cfRule>
  </conditionalFormatting>
  <conditionalFormatting sqref="G53">
    <cfRule type="expression" dxfId="1095" priority="75" stopIfTrue="1">
      <formula>E53&lt;&gt;G53</formula>
    </cfRule>
  </conditionalFormatting>
  <conditionalFormatting sqref="B53">
    <cfRule type="expression" dxfId="1094" priority="74" stopIfTrue="1">
      <formula>AND(E53&lt;&gt;"",B53="")</formula>
    </cfRule>
  </conditionalFormatting>
  <conditionalFormatting sqref="F53">
    <cfRule type="expression" dxfId="1093" priority="73" stopIfTrue="1">
      <formula>AND(E53&lt;&gt;"",F53="")</formula>
    </cfRule>
  </conditionalFormatting>
  <conditionalFormatting sqref="G54">
    <cfRule type="expression" dxfId="1092" priority="72" stopIfTrue="1">
      <formula>E54&lt;&gt;G54</formula>
    </cfRule>
  </conditionalFormatting>
  <conditionalFormatting sqref="B54">
    <cfRule type="expression" dxfId="1091" priority="71" stopIfTrue="1">
      <formula>AND(E54&lt;&gt;"",B54="")</formula>
    </cfRule>
  </conditionalFormatting>
  <conditionalFormatting sqref="F54">
    <cfRule type="expression" dxfId="1090" priority="70" stopIfTrue="1">
      <formula>AND(E54&lt;&gt;"",F54="")</formula>
    </cfRule>
  </conditionalFormatting>
  <conditionalFormatting sqref="G55">
    <cfRule type="expression" dxfId="1089" priority="69" stopIfTrue="1">
      <formula>E55&lt;&gt;G55</formula>
    </cfRule>
  </conditionalFormatting>
  <conditionalFormatting sqref="B55">
    <cfRule type="expression" dxfId="1088" priority="68" stopIfTrue="1">
      <formula>AND(E55&lt;&gt;"",B55="")</formula>
    </cfRule>
  </conditionalFormatting>
  <conditionalFormatting sqref="F55">
    <cfRule type="expression" dxfId="1087" priority="67" stopIfTrue="1">
      <formula>AND(E55&lt;&gt;"",F55="")</formula>
    </cfRule>
  </conditionalFormatting>
  <conditionalFormatting sqref="G56">
    <cfRule type="expression" dxfId="1086" priority="66" stopIfTrue="1">
      <formula>E56&lt;&gt;G56</formula>
    </cfRule>
  </conditionalFormatting>
  <conditionalFormatting sqref="B56">
    <cfRule type="expression" dxfId="1085" priority="65" stopIfTrue="1">
      <formula>AND(E56&lt;&gt;"",B56="")</formula>
    </cfRule>
  </conditionalFormatting>
  <conditionalFormatting sqref="F56">
    <cfRule type="expression" dxfId="1084" priority="64" stopIfTrue="1">
      <formula>AND(E56&lt;&gt;"",F56="")</formula>
    </cfRule>
  </conditionalFormatting>
  <conditionalFormatting sqref="G57">
    <cfRule type="expression" dxfId="1083" priority="63" stopIfTrue="1">
      <formula>E57&lt;&gt;G57</formula>
    </cfRule>
  </conditionalFormatting>
  <conditionalFormatting sqref="B57">
    <cfRule type="expression" dxfId="1082" priority="62" stopIfTrue="1">
      <formula>AND(E57&lt;&gt;"",B57="")</formula>
    </cfRule>
  </conditionalFormatting>
  <conditionalFormatting sqref="F57">
    <cfRule type="expression" dxfId="1081" priority="61" stopIfTrue="1">
      <formula>AND(E57&lt;&gt;"",F57="")</formula>
    </cfRule>
  </conditionalFormatting>
  <conditionalFormatting sqref="G58">
    <cfRule type="expression" dxfId="1080" priority="60" stopIfTrue="1">
      <formula>E58&lt;&gt;G58</formula>
    </cfRule>
  </conditionalFormatting>
  <conditionalFormatting sqref="B58">
    <cfRule type="expression" dxfId="1079" priority="59" stopIfTrue="1">
      <formula>AND(E58&lt;&gt;"",B58="")</formula>
    </cfRule>
  </conditionalFormatting>
  <conditionalFormatting sqref="F58">
    <cfRule type="expression" dxfId="1078" priority="58" stopIfTrue="1">
      <formula>AND(E58&lt;&gt;"",F58="")</formula>
    </cfRule>
  </conditionalFormatting>
  <conditionalFormatting sqref="G59">
    <cfRule type="expression" dxfId="1077" priority="57" stopIfTrue="1">
      <formula>E59&lt;&gt;G59</formula>
    </cfRule>
  </conditionalFormatting>
  <conditionalFormatting sqref="B59">
    <cfRule type="expression" dxfId="1076" priority="56" stopIfTrue="1">
      <formula>AND(E59&lt;&gt;"",B59="")</formula>
    </cfRule>
  </conditionalFormatting>
  <conditionalFormatting sqref="F59">
    <cfRule type="expression" dxfId="1075" priority="55" stopIfTrue="1">
      <formula>AND(E59&lt;&gt;"",F59="")</formula>
    </cfRule>
  </conditionalFormatting>
  <conditionalFormatting sqref="G60">
    <cfRule type="expression" dxfId="1074" priority="54" stopIfTrue="1">
      <formula>E60&lt;&gt;G60</formula>
    </cfRule>
  </conditionalFormatting>
  <conditionalFormatting sqref="B60">
    <cfRule type="expression" dxfId="1073" priority="53" stopIfTrue="1">
      <formula>AND(E60&lt;&gt;"",B60="")</formula>
    </cfRule>
  </conditionalFormatting>
  <conditionalFormatting sqref="F60">
    <cfRule type="expression" dxfId="1072" priority="52" stopIfTrue="1">
      <formula>AND(E60&lt;&gt;"",F60="")</formula>
    </cfRule>
  </conditionalFormatting>
  <conditionalFormatting sqref="G61">
    <cfRule type="expression" dxfId="1071" priority="51" stopIfTrue="1">
      <formula>E61&lt;&gt;G61</formula>
    </cfRule>
  </conditionalFormatting>
  <conditionalFormatting sqref="B61">
    <cfRule type="expression" dxfId="1070" priority="50" stopIfTrue="1">
      <formula>AND(E61&lt;&gt;"",B61="")</formula>
    </cfRule>
  </conditionalFormatting>
  <conditionalFormatting sqref="F61">
    <cfRule type="expression" dxfId="1069" priority="49" stopIfTrue="1">
      <formula>AND(E61&lt;&gt;"",F61="")</formula>
    </cfRule>
  </conditionalFormatting>
  <conditionalFormatting sqref="G62">
    <cfRule type="expression" dxfId="1068" priority="48" stopIfTrue="1">
      <formula>E62&lt;&gt;G62</formula>
    </cfRule>
  </conditionalFormatting>
  <conditionalFormatting sqref="B62">
    <cfRule type="expression" dxfId="1067" priority="47" stopIfTrue="1">
      <formula>AND(E62&lt;&gt;"",B62="")</formula>
    </cfRule>
  </conditionalFormatting>
  <conditionalFormatting sqref="F62">
    <cfRule type="expression" dxfId="1066" priority="46" stopIfTrue="1">
      <formula>AND(E62&lt;&gt;"",F62="")</formula>
    </cfRule>
  </conditionalFormatting>
  <conditionalFormatting sqref="G63">
    <cfRule type="expression" dxfId="1065" priority="45" stopIfTrue="1">
      <formula>E63&lt;&gt;G63</formula>
    </cfRule>
  </conditionalFormatting>
  <conditionalFormatting sqref="B63">
    <cfRule type="expression" dxfId="1064" priority="44" stopIfTrue="1">
      <formula>AND(E63&lt;&gt;"",B63="")</formula>
    </cfRule>
  </conditionalFormatting>
  <conditionalFormatting sqref="F63">
    <cfRule type="expression" dxfId="1063" priority="43" stopIfTrue="1">
      <formula>AND(E63&lt;&gt;"",F63="")</formula>
    </cfRule>
  </conditionalFormatting>
  <conditionalFormatting sqref="G64">
    <cfRule type="expression" dxfId="1062" priority="42" stopIfTrue="1">
      <formula>E64&lt;&gt;G64</formula>
    </cfRule>
  </conditionalFormatting>
  <conditionalFormatting sqref="B64">
    <cfRule type="expression" dxfId="1061" priority="41" stopIfTrue="1">
      <formula>AND(E64&lt;&gt;"",B64="")</formula>
    </cfRule>
  </conditionalFormatting>
  <conditionalFormatting sqref="F64">
    <cfRule type="expression" dxfId="1060" priority="40" stopIfTrue="1">
      <formula>AND(E64&lt;&gt;"",F64="")</formula>
    </cfRule>
  </conditionalFormatting>
  <conditionalFormatting sqref="G65">
    <cfRule type="expression" dxfId="1059" priority="39" stopIfTrue="1">
      <formula>E65&lt;&gt;G65</formula>
    </cfRule>
  </conditionalFormatting>
  <conditionalFormatting sqref="B65">
    <cfRule type="expression" dxfId="1058" priority="38" stopIfTrue="1">
      <formula>AND(E65&lt;&gt;"",B65="")</formula>
    </cfRule>
  </conditionalFormatting>
  <conditionalFormatting sqref="F65">
    <cfRule type="expression" dxfId="1057" priority="37" stopIfTrue="1">
      <formula>AND(E65&lt;&gt;"",F65="")</formula>
    </cfRule>
  </conditionalFormatting>
  <conditionalFormatting sqref="G66">
    <cfRule type="expression" dxfId="1056" priority="36" stopIfTrue="1">
      <formula>E66&lt;&gt;G66</formula>
    </cfRule>
  </conditionalFormatting>
  <conditionalFormatting sqref="B66">
    <cfRule type="expression" dxfId="1055" priority="35" stopIfTrue="1">
      <formula>AND(E66&lt;&gt;"",B66="")</formula>
    </cfRule>
  </conditionalFormatting>
  <conditionalFormatting sqref="F66">
    <cfRule type="expression" dxfId="1054" priority="34" stopIfTrue="1">
      <formula>AND(E66&lt;&gt;"",F66="")</formula>
    </cfRule>
  </conditionalFormatting>
  <conditionalFormatting sqref="G67">
    <cfRule type="expression" dxfId="1053" priority="33" stopIfTrue="1">
      <formula>E67&lt;&gt;G67</formula>
    </cfRule>
  </conditionalFormatting>
  <conditionalFormatting sqref="B67">
    <cfRule type="expression" dxfId="1052" priority="32" stopIfTrue="1">
      <formula>AND(E67&lt;&gt;"",B67="")</formula>
    </cfRule>
  </conditionalFormatting>
  <conditionalFormatting sqref="F67">
    <cfRule type="expression" dxfId="1051" priority="31" stopIfTrue="1">
      <formula>AND(E67&lt;&gt;"",F67="")</formula>
    </cfRule>
  </conditionalFormatting>
  <conditionalFormatting sqref="G68">
    <cfRule type="expression" dxfId="1050" priority="30" stopIfTrue="1">
      <formula>E68&lt;&gt;G68</formula>
    </cfRule>
  </conditionalFormatting>
  <conditionalFormatting sqref="B68">
    <cfRule type="expression" dxfId="1049" priority="29" stopIfTrue="1">
      <formula>AND(E68&lt;&gt;"",B68="")</formula>
    </cfRule>
  </conditionalFormatting>
  <conditionalFormatting sqref="F68">
    <cfRule type="expression" dxfId="1048" priority="28" stopIfTrue="1">
      <formula>AND(E68&lt;&gt;"",F68="")</formula>
    </cfRule>
  </conditionalFormatting>
  <conditionalFormatting sqref="G69">
    <cfRule type="expression" dxfId="1047" priority="27" stopIfTrue="1">
      <formula>E69&lt;&gt;G69</formula>
    </cfRule>
  </conditionalFormatting>
  <conditionalFormatting sqref="B69">
    <cfRule type="expression" dxfId="1046" priority="26" stopIfTrue="1">
      <formula>AND(E69&lt;&gt;"",B69="")</formula>
    </cfRule>
  </conditionalFormatting>
  <conditionalFormatting sqref="F69">
    <cfRule type="expression" dxfId="1045" priority="25" stopIfTrue="1">
      <formula>AND(E69&lt;&gt;"",F69="")</formula>
    </cfRule>
  </conditionalFormatting>
  <conditionalFormatting sqref="G70">
    <cfRule type="expression" dxfId="1044" priority="24" stopIfTrue="1">
      <formula>E70&lt;&gt;G70</formula>
    </cfRule>
  </conditionalFormatting>
  <conditionalFormatting sqref="B70">
    <cfRule type="expression" dxfId="1043" priority="23" stopIfTrue="1">
      <formula>AND(E70&lt;&gt;"",B70="")</formula>
    </cfRule>
  </conditionalFormatting>
  <conditionalFormatting sqref="F70">
    <cfRule type="expression" dxfId="1042" priority="22" stopIfTrue="1">
      <formula>AND(E70&lt;&gt;"",F70="")</formula>
    </cfRule>
  </conditionalFormatting>
  <conditionalFormatting sqref="G71">
    <cfRule type="expression" dxfId="1041" priority="21" stopIfTrue="1">
      <formula>E71&lt;&gt;G71</formula>
    </cfRule>
  </conditionalFormatting>
  <conditionalFormatting sqref="B71">
    <cfRule type="expression" dxfId="1040" priority="20" stopIfTrue="1">
      <formula>AND(E71&lt;&gt;"",B71="")</formula>
    </cfRule>
  </conditionalFormatting>
  <conditionalFormatting sqref="F71">
    <cfRule type="expression" dxfId="1039" priority="19" stopIfTrue="1">
      <formula>AND(E71&lt;&gt;"",F71="")</formula>
    </cfRule>
  </conditionalFormatting>
  <conditionalFormatting sqref="G72">
    <cfRule type="expression" dxfId="1038" priority="18" stopIfTrue="1">
      <formula>E72&lt;&gt;G72</formula>
    </cfRule>
  </conditionalFormatting>
  <conditionalFormatting sqref="B72">
    <cfRule type="expression" dxfId="1037" priority="17" stopIfTrue="1">
      <formula>AND(E72&lt;&gt;"",B72="")</formula>
    </cfRule>
  </conditionalFormatting>
  <conditionalFormatting sqref="F72">
    <cfRule type="expression" dxfId="1036" priority="16" stopIfTrue="1">
      <formula>AND(E72&lt;&gt;"",F72="")</formula>
    </cfRule>
  </conditionalFormatting>
  <conditionalFormatting sqref="G73">
    <cfRule type="expression" dxfId="1035" priority="15" stopIfTrue="1">
      <formula>E73&lt;&gt;G73</formula>
    </cfRule>
  </conditionalFormatting>
  <conditionalFormatting sqref="B73">
    <cfRule type="expression" dxfId="1034" priority="14" stopIfTrue="1">
      <formula>AND(E73&lt;&gt;"",B73="")</formula>
    </cfRule>
  </conditionalFormatting>
  <conditionalFormatting sqref="F73">
    <cfRule type="expression" dxfId="1033" priority="13" stopIfTrue="1">
      <formula>AND(E73&lt;&gt;"",F73="")</formula>
    </cfRule>
  </conditionalFormatting>
  <conditionalFormatting sqref="G74">
    <cfRule type="expression" dxfId="1032" priority="12" stopIfTrue="1">
      <formula>E74&lt;&gt;G74</formula>
    </cfRule>
  </conditionalFormatting>
  <conditionalFormatting sqref="B74">
    <cfRule type="expression" dxfId="1031" priority="11" stopIfTrue="1">
      <formula>AND(E74&lt;&gt;"",B74="")</formula>
    </cfRule>
  </conditionalFormatting>
  <conditionalFormatting sqref="F74">
    <cfRule type="expression" dxfId="1030" priority="10" stopIfTrue="1">
      <formula>AND(E74&lt;&gt;"",F74="")</formula>
    </cfRule>
  </conditionalFormatting>
  <conditionalFormatting sqref="G75">
    <cfRule type="expression" dxfId="1029" priority="9" stopIfTrue="1">
      <formula>E75&lt;&gt;G75</formula>
    </cfRule>
  </conditionalFormatting>
  <conditionalFormatting sqref="B75">
    <cfRule type="expression" dxfId="1028" priority="8" stopIfTrue="1">
      <formula>AND(E75&lt;&gt;"",B75="")</formula>
    </cfRule>
  </conditionalFormatting>
  <conditionalFormatting sqref="F75">
    <cfRule type="expression" dxfId="1027" priority="7" stopIfTrue="1">
      <formula>AND(E75&lt;&gt;"",F75="")</formula>
    </cfRule>
  </conditionalFormatting>
  <conditionalFormatting sqref="G76">
    <cfRule type="expression" dxfId="1026" priority="6" stopIfTrue="1">
      <formula>E76&lt;&gt;G76</formula>
    </cfRule>
  </conditionalFormatting>
  <conditionalFormatting sqref="B76">
    <cfRule type="expression" dxfId="1025" priority="5" stopIfTrue="1">
      <formula>AND(E76&lt;&gt;"",B76="")</formula>
    </cfRule>
  </conditionalFormatting>
  <conditionalFormatting sqref="F76">
    <cfRule type="expression" dxfId="1024" priority="4" stopIfTrue="1">
      <formula>AND(E76&lt;&gt;"",F76="")</formula>
    </cfRule>
  </conditionalFormatting>
  <conditionalFormatting sqref="G77">
    <cfRule type="expression" dxfId="1023" priority="3" stopIfTrue="1">
      <formula>E77&lt;&gt;G77</formula>
    </cfRule>
  </conditionalFormatting>
  <conditionalFormatting sqref="B77">
    <cfRule type="expression" dxfId="1022" priority="2" stopIfTrue="1">
      <formula>AND(E77&lt;&gt;"",B77="")</formula>
    </cfRule>
  </conditionalFormatting>
  <conditionalFormatting sqref="F77">
    <cfRule type="expression" dxfId="1021" priority="1" stopIfTrue="1">
      <formula>AND(E77&lt;&gt;"",F77="")</formula>
    </cfRule>
  </conditionalFormatting>
  <dataValidations count="1">
    <dataValidation type="date" operator="greaterThan" allowBlank="1" showInputMessage="1" showErrorMessage="1" sqref="F11:F77">
      <formula1>35065</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&amp;L&amp;"Arial,Fett"&amp;12Abrechnungsbogen zum Nachweis der tatsächlich verausgabten Mittel</oddHeader>
    <oddFooter>&amp;L&amp;8Einzelansatz: &amp;A&amp;C&amp;8Seite &amp;P von &amp;N&amp;R&amp;8Druckdatum: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tabColor indexed="32"/>
    <pageSetUpPr autoPageBreaks="0" fitToPage="1"/>
  </sheetPr>
  <dimension ref="A1:X79"/>
  <sheetViews>
    <sheetView showGridLines="0" workbookViewId="0">
      <pane ySplit="10" topLeftCell="A11" activePane="bottomLeft" state="frozen"/>
      <selection activeCell="C5" sqref="C5"/>
      <selection pane="bottomLeft" activeCell="C6" sqref="C6"/>
    </sheetView>
  </sheetViews>
  <sheetFormatPr baseColWidth="10" defaultRowHeight="11.25" x14ac:dyDescent="0.2"/>
  <cols>
    <col min="1" max="1" width="4.5703125" style="12" customWidth="1"/>
    <col min="2" max="2" width="7.140625" style="12" customWidth="1"/>
    <col min="3" max="3" width="31.140625" style="9" customWidth="1"/>
    <col min="4" max="4" width="11.7109375" style="12" customWidth="1"/>
    <col min="5" max="5" width="9.140625" style="34" customWidth="1"/>
    <col min="6" max="6" width="11" style="12" customWidth="1"/>
    <col min="7" max="7" width="7.85546875" style="14" customWidth="1"/>
    <col min="8" max="9" width="12" style="35" customWidth="1"/>
    <col min="10" max="10" width="32.5703125" style="12" customWidth="1"/>
    <col min="11" max="16384" width="11.42578125" style="12"/>
  </cols>
  <sheetData>
    <row r="1" spans="1:24" ht="12" thickBot="1" x14ac:dyDescent="0.25">
      <c r="A1" s="511" t="s">
        <v>443</v>
      </c>
      <c r="B1" s="512"/>
      <c r="C1" s="59">
        <f>'allg. Daten'!D24</f>
        <v>0</v>
      </c>
      <c r="D1" s="17"/>
      <c r="E1" s="20"/>
      <c r="F1" s="20"/>
      <c r="G1" s="107"/>
    </row>
    <row r="2" spans="1:24" ht="12" thickBot="1" x14ac:dyDescent="0.25">
      <c r="A2" s="513"/>
      <c r="B2" s="514"/>
      <c r="C2" s="316" t="s">
        <v>15</v>
      </c>
      <c r="D2" s="128"/>
      <c r="E2" s="29"/>
      <c r="F2" s="29"/>
      <c r="G2" s="299"/>
      <c r="H2" s="115"/>
      <c r="I2" s="115"/>
      <c r="X2" s="12" t="s">
        <v>742</v>
      </c>
    </row>
    <row r="3" spans="1:24" x14ac:dyDescent="0.2">
      <c r="A3" s="33"/>
      <c r="B3" s="17"/>
      <c r="C3" s="134"/>
      <c r="D3" s="17"/>
      <c r="E3" s="17"/>
      <c r="F3" s="17"/>
      <c r="G3" s="107"/>
    </row>
    <row r="4" spans="1:24" x14ac:dyDescent="0.2">
      <c r="B4" s="17"/>
      <c r="C4" s="134"/>
      <c r="D4" s="17"/>
      <c r="E4" s="17"/>
      <c r="F4" s="17"/>
      <c r="G4" s="107"/>
    </row>
    <row r="5" spans="1:24" ht="33.75" x14ac:dyDescent="0.2">
      <c r="A5" s="167" t="str">
        <f>Zus.!A2</f>
        <v>V. 18.10.24</v>
      </c>
      <c r="C5" s="113" t="s">
        <v>16</v>
      </c>
      <c r="H5" s="135" t="s">
        <v>387</v>
      </c>
      <c r="I5" s="135" t="s">
        <v>389</v>
      </c>
    </row>
    <row r="6" spans="1:24" x14ac:dyDescent="0.2">
      <c r="A6" s="529" t="s">
        <v>6</v>
      </c>
      <c r="B6" s="530"/>
      <c r="C6" s="455"/>
    </row>
    <row r="7" spans="1:24" x14ac:dyDescent="0.2">
      <c r="A7" s="529" t="s">
        <v>7</v>
      </c>
      <c r="B7" s="530" t="s">
        <v>0</v>
      </c>
      <c r="C7" s="37">
        <f>SUM(F11:F13976)</f>
        <v>0</v>
      </c>
      <c r="G7" s="129" t="s">
        <v>400</v>
      </c>
      <c r="H7" s="50">
        <f>SUM(H11:H13976)</f>
        <v>0</v>
      </c>
      <c r="I7" s="50">
        <f>SUM(I11:I13976)</f>
        <v>0</v>
      </c>
      <c r="W7" s="35">
        <f>SUM(F11:F13986)</f>
        <v>0</v>
      </c>
      <c r="X7" s="35">
        <f>H7</f>
        <v>0</v>
      </c>
    </row>
    <row r="8" spans="1:24" ht="12" customHeight="1" x14ac:dyDescent="0.2">
      <c r="A8" s="529" t="s">
        <v>8</v>
      </c>
      <c r="B8" s="530" t="s">
        <v>0</v>
      </c>
      <c r="C8" s="37">
        <f>C6-C7</f>
        <v>0</v>
      </c>
      <c r="D8" s="391" t="str">
        <f>IF(C8&lt;0,"Die geplanten Ausgaben wurden überschritten. Begründung erforderlich!","")</f>
        <v/>
      </c>
      <c r="E8" s="9"/>
      <c r="F8" s="9"/>
      <c r="G8" s="9"/>
    </row>
    <row r="9" spans="1:24" s="167" customFormat="1" ht="15" hidden="1" customHeight="1" x14ac:dyDescent="0.2">
      <c r="A9" s="169"/>
      <c r="B9" s="167" t="s">
        <v>418</v>
      </c>
      <c r="D9" s="180"/>
      <c r="E9" s="180"/>
      <c r="F9" s="180" t="s">
        <v>417</v>
      </c>
      <c r="G9" s="180" t="s">
        <v>416</v>
      </c>
      <c r="H9" s="181" t="s">
        <v>415</v>
      </c>
      <c r="I9" s="181"/>
      <c r="J9" s="167" t="s">
        <v>419</v>
      </c>
    </row>
    <row r="10" spans="1:24" s="152" customFormat="1" ht="33.75" x14ac:dyDescent="0.2">
      <c r="A10" s="26" t="s">
        <v>1</v>
      </c>
      <c r="B10" s="26" t="s">
        <v>2</v>
      </c>
      <c r="C10" s="26" t="s">
        <v>401</v>
      </c>
      <c r="D10" s="26" t="s">
        <v>510</v>
      </c>
      <c r="E10" s="159" t="s">
        <v>512</v>
      </c>
      <c r="F10" s="26" t="s">
        <v>511</v>
      </c>
      <c r="G10" s="161" t="s">
        <v>25</v>
      </c>
      <c r="H10" s="160" t="s">
        <v>24</v>
      </c>
      <c r="I10" s="160" t="s">
        <v>398</v>
      </c>
      <c r="J10" s="160" t="s">
        <v>399</v>
      </c>
    </row>
    <row r="11" spans="1:24" x14ac:dyDescent="0.2">
      <c r="A11" s="28" t="str">
        <f>IF(F11&lt;&gt;"",1,"")</f>
        <v/>
      </c>
      <c r="B11" s="52"/>
      <c r="C11" s="47"/>
      <c r="D11" s="48"/>
      <c r="E11" s="54"/>
      <c r="F11" s="48"/>
      <c r="G11" s="117"/>
      <c r="H11" s="415" t="str">
        <f t="shared" ref="H11:H74" si="0">IF(F11&lt;&gt;"",F11,"")</f>
        <v/>
      </c>
      <c r="I11" s="427" t="str">
        <f t="shared" ref="I11:I74" si="1">IF(F11="","",H11-F11)</f>
        <v/>
      </c>
      <c r="J11" s="419"/>
    </row>
    <row r="12" spans="1:24" x14ac:dyDescent="0.2">
      <c r="A12" s="28" t="str">
        <f t="shared" ref="A12:A75" si="2">IF(F12&lt;&gt;"",A11+1,"")</f>
        <v/>
      </c>
      <c r="B12" s="52"/>
      <c r="C12" s="47"/>
      <c r="D12" s="48"/>
      <c r="E12" s="54"/>
      <c r="F12" s="48"/>
      <c r="G12" s="117"/>
      <c r="H12" s="415" t="str">
        <f t="shared" si="0"/>
        <v/>
      </c>
      <c r="I12" s="427" t="str">
        <f t="shared" si="1"/>
        <v/>
      </c>
      <c r="J12" s="419"/>
    </row>
    <row r="13" spans="1:24" x14ac:dyDescent="0.2">
      <c r="A13" s="28" t="str">
        <f t="shared" si="2"/>
        <v/>
      </c>
      <c r="B13" s="52"/>
      <c r="C13" s="47"/>
      <c r="D13" s="48"/>
      <c r="E13" s="54"/>
      <c r="F13" s="48"/>
      <c r="G13" s="117"/>
      <c r="H13" s="415" t="str">
        <f t="shared" si="0"/>
        <v/>
      </c>
      <c r="I13" s="427" t="str">
        <f t="shared" si="1"/>
        <v/>
      </c>
      <c r="J13" s="419"/>
    </row>
    <row r="14" spans="1:24" x14ac:dyDescent="0.2">
      <c r="A14" s="28" t="str">
        <f t="shared" si="2"/>
        <v/>
      </c>
      <c r="B14" s="52"/>
      <c r="C14" s="47"/>
      <c r="D14" s="48"/>
      <c r="E14" s="54"/>
      <c r="F14" s="48"/>
      <c r="G14" s="117"/>
      <c r="H14" s="415" t="str">
        <f t="shared" si="0"/>
        <v/>
      </c>
      <c r="I14" s="427" t="str">
        <f t="shared" si="1"/>
        <v/>
      </c>
      <c r="J14" s="419"/>
    </row>
    <row r="15" spans="1:24" x14ac:dyDescent="0.2">
      <c r="A15" s="28" t="str">
        <f t="shared" si="2"/>
        <v/>
      </c>
      <c r="B15" s="52"/>
      <c r="C15" s="47"/>
      <c r="D15" s="48"/>
      <c r="E15" s="54"/>
      <c r="F15" s="48"/>
      <c r="G15" s="117"/>
      <c r="H15" s="415" t="str">
        <f t="shared" si="0"/>
        <v/>
      </c>
      <c r="I15" s="427" t="str">
        <f t="shared" si="1"/>
        <v/>
      </c>
      <c r="J15" s="419"/>
    </row>
    <row r="16" spans="1:24" x14ac:dyDescent="0.2">
      <c r="A16" s="28" t="str">
        <f t="shared" si="2"/>
        <v/>
      </c>
      <c r="B16" s="52"/>
      <c r="C16" s="47"/>
      <c r="D16" s="48"/>
      <c r="E16" s="54"/>
      <c r="F16" s="48"/>
      <c r="G16" s="117"/>
      <c r="H16" s="415" t="str">
        <f t="shared" si="0"/>
        <v/>
      </c>
      <c r="I16" s="427" t="str">
        <f t="shared" si="1"/>
        <v/>
      </c>
      <c r="J16" s="419"/>
    </row>
    <row r="17" spans="1:10" x14ac:dyDescent="0.2">
      <c r="A17" s="28" t="str">
        <f t="shared" si="2"/>
        <v/>
      </c>
      <c r="B17" s="52"/>
      <c r="C17" s="47"/>
      <c r="D17" s="48"/>
      <c r="E17" s="54"/>
      <c r="F17" s="48"/>
      <c r="G17" s="117"/>
      <c r="H17" s="415" t="str">
        <f t="shared" si="0"/>
        <v/>
      </c>
      <c r="I17" s="427" t="str">
        <f t="shared" si="1"/>
        <v/>
      </c>
      <c r="J17" s="419"/>
    </row>
    <row r="18" spans="1:10" x14ac:dyDescent="0.2">
      <c r="A18" s="28" t="str">
        <f t="shared" si="2"/>
        <v/>
      </c>
      <c r="B18" s="52"/>
      <c r="C18" s="47"/>
      <c r="D18" s="48"/>
      <c r="E18" s="54"/>
      <c r="F18" s="48"/>
      <c r="G18" s="117"/>
      <c r="H18" s="415" t="str">
        <f t="shared" si="0"/>
        <v/>
      </c>
      <c r="I18" s="427" t="str">
        <f t="shared" si="1"/>
        <v/>
      </c>
      <c r="J18" s="419"/>
    </row>
    <row r="19" spans="1:10" x14ac:dyDescent="0.2">
      <c r="A19" s="28" t="str">
        <f t="shared" si="2"/>
        <v/>
      </c>
      <c r="B19" s="52"/>
      <c r="C19" s="47"/>
      <c r="D19" s="48"/>
      <c r="E19" s="54"/>
      <c r="F19" s="48"/>
      <c r="G19" s="117"/>
      <c r="H19" s="415" t="str">
        <f t="shared" si="0"/>
        <v/>
      </c>
      <c r="I19" s="427" t="str">
        <f t="shared" si="1"/>
        <v/>
      </c>
      <c r="J19" s="419"/>
    </row>
    <row r="20" spans="1:10" x14ac:dyDescent="0.2">
      <c r="A20" s="28" t="str">
        <f t="shared" si="2"/>
        <v/>
      </c>
      <c r="B20" s="52"/>
      <c r="C20" s="47"/>
      <c r="D20" s="48"/>
      <c r="E20" s="54"/>
      <c r="F20" s="48"/>
      <c r="G20" s="117"/>
      <c r="H20" s="415" t="str">
        <f t="shared" si="0"/>
        <v/>
      </c>
      <c r="I20" s="427" t="str">
        <f t="shared" si="1"/>
        <v/>
      </c>
      <c r="J20" s="419"/>
    </row>
    <row r="21" spans="1:10" x14ac:dyDescent="0.2">
      <c r="A21" s="28" t="str">
        <f t="shared" si="2"/>
        <v/>
      </c>
      <c r="B21" s="52"/>
      <c r="C21" s="47"/>
      <c r="D21" s="48"/>
      <c r="E21" s="54"/>
      <c r="F21" s="48"/>
      <c r="G21" s="117"/>
      <c r="H21" s="415" t="str">
        <f t="shared" si="0"/>
        <v/>
      </c>
      <c r="I21" s="427" t="str">
        <f t="shared" si="1"/>
        <v/>
      </c>
      <c r="J21" s="419"/>
    </row>
    <row r="22" spans="1:10" x14ac:dyDescent="0.2">
      <c r="A22" s="28" t="str">
        <f t="shared" si="2"/>
        <v/>
      </c>
      <c r="B22" s="52"/>
      <c r="C22" s="47"/>
      <c r="D22" s="48"/>
      <c r="E22" s="54"/>
      <c r="F22" s="48"/>
      <c r="G22" s="117"/>
      <c r="H22" s="415" t="str">
        <f t="shared" si="0"/>
        <v/>
      </c>
      <c r="I22" s="427" t="str">
        <f t="shared" si="1"/>
        <v/>
      </c>
      <c r="J22" s="419"/>
    </row>
    <row r="23" spans="1:10" x14ac:dyDescent="0.2">
      <c r="A23" s="28" t="str">
        <f t="shared" si="2"/>
        <v/>
      </c>
      <c r="B23" s="52"/>
      <c r="C23" s="47"/>
      <c r="D23" s="48"/>
      <c r="E23" s="54"/>
      <c r="F23" s="48"/>
      <c r="G23" s="117"/>
      <c r="H23" s="415" t="str">
        <f t="shared" si="0"/>
        <v/>
      </c>
      <c r="I23" s="427" t="str">
        <f t="shared" si="1"/>
        <v/>
      </c>
      <c r="J23" s="419"/>
    </row>
    <row r="24" spans="1:10" x14ac:dyDescent="0.2">
      <c r="A24" s="28" t="str">
        <f t="shared" si="2"/>
        <v/>
      </c>
      <c r="B24" s="52"/>
      <c r="C24" s="47"/>
      <c r="D24" s="48"/>
      <c r="E24" s="54"/>
      <c r="F24" s="48"/>
      <c r="G24" s="117"/>
      <c r="H24" s="415" t="str">
        <f t="shared" si="0"/>
        <v/>
      </c>
      <c r="I24" s="427" t="str">
        <f t="shared" si="1"/>
        <v/>
      </c>
      <c r="J24" s="419"/>
    </row>
    <row r="25" spans="1:10" x14ac:dyDescent="0.2">
      <c r="A25" s="28" t="str">
        <f t="shared" si="2"/>
        <v/>
      </c>
      <c r="B25" s="52"/>
      <c r="C25" s="47"/>
      <c r="D25" s="48"/>
      <c r="E25" s="54"/>
      <c r="F25" s="48"/>
      <c r="G25" s="117"/>
      <c r="H25" s="415" t="str">
        <f t="shared" si="0"/>
        <v/>
      </c>
      <c r="I25" s="427" t="str">
        <f t="shared" si="1"/>
        <v/>
      </c>
      <c r="J25" s="419"/>
    </row>
    <row r="26" spans="1:10" x14ac:dyDescent="0.2">
      <c r="A26" s="28" t="str">
        <f t="shared" si="2"/>
        <v/>
      </c>
      <c r="B26" s="52"/>
      <c r="C26" s="47"/>
      <c r="D26" s="48"/>
      <c r="E26" s="54"/>
      <c r="F26" s="48"/>
      <c r="G26" s="117"/>
      <c r="H26" s="415" t="str">
        <f t="shared" si="0"/>
        <v/>
      </c>
      <c r="I26" s="427" t="str">
        <f t="shared" si="1"/>
        <v/>
      </c>
      <c r="J26" s="419"/>
    </row>
    <row r="27" spans="1:10" x14ac:dyDescent="0.2">
      <c r="A27" s="28" t="str">
        <f t="shared" si="2"/>
        <v/>
      </c>
      <c r="B27" s="52"/>
      <c r="C27" s="47"/>
      <c r="D27" s="48"/>
      <c r="E27" s="54"/>
      <c r="F27" s="48"/>
      <c r="G27" s="117"/>
      <c r="H27" s="415" t="str">
        <f t="shared" si="0"/>
        <v/>
      </c>
      <c r="I27" s="427" t="str">
        <f t="shared" si="1"/>
        <v/>
      </c>
      <c r="J27" s="419"/>
    </row>
    <row r="28" spans="1:10" x14ac:dyDescent="0.2">
      <c r="A28" s="28" t="str">
        <f t="shared" si="2"/>
        <v/>
      </c>
      <c r="B28" s="52"/>
      <c r="C28" s="47"/>
      <c r="D28" s="48"/>
      <c r="E28" s="54"/>
      <c r="F28" s="48"/>
      <c r="G28" s="117"/>
      <c r="H28" s="415" t="str">
        <f t="shared" si="0"/>
        <v/>
      </c>
      <c r="I28" s="427" t="str">
        <f t="shared" si="1"/>
        <v/>
      </c>
      <c r="J28" s="419"/>
    </row>
    <row r="29" spans="1:10" x14ac:dyDescent="0.2">
      <c r="A29" s="28" t="str">
        <f t="shared" si="2"/>
        <v/>
      </c>
      <c r="B29" s="52"/>
      <c r="C29" s="47"/>
      <c r="D29" s="48"/>
      <c r="E29" s="54"/>
      <c r="F29" s="48"/>
      <c r="G29" s="117"/>
      <c r="H29" s="415" t="str">
        <f t="shared" si="0"/>
        <v/>
      </c>
      <c r="I29" s="427" t="str">
        <f t="shared" si="1"/>
        <v/>
      </c>
      <c r="J29" s="419"/>
    </row>
    <row r="30" spans="1:10" x14ac:dyDescent="0.2">
      <c r="A30" s="28" t="str">
        <f t="shared" si="2"/>
        <v/>
      </c>
      <c r="B30" s="52"/>
      <c r="C30" s="47"/>
      <c r="D30" s="48"/>
      <c r="E30" s="54"/>
      <c r="F30" s="48"/>
      <c r="G30" s="117"/>
      <c r="H30" s="415" t="str">
        <f t="shared" si="0"/>
        <v/>
      </c>
      <c r="I30" s="427" t="str">
        <f t="shared" si="1"/>
        <v/>
      </c>
      <c r="J30" s="419"/>
    </row>
    <row r="31" spans="1:10" x14ac:dyDescent="0.2">
      <c r="A31" s="28" t="str">
        <f t="shared" si="2"/>
        <v/>
      </c>
      <c r="B31" s="52"/>
      <c r="C31" s="47"/>
      <c r="D31" s="48"/>
      <c r="E31" s="54"/>
      <c r="F31" s="48"/>
      <c r="G31" s="117"/>
      <c r="H31" s="415" t="str">
        <f t="shared" si="0"/>
        <v/>
      </c>
      <c r="I31" s="427" t="str">
        <f t="shared" si="1"/>
        <v/>
      </c>
      <c r="J31" s="419"/>
    </row>
    <row r="32" spans="1:10" x14ac:dyDescent="0.2">
      <c r="A32" s="28" t="str">
        <f t="shared" si="2"/>
        <v/>
      </c>
      <c r="B32" s="52"/>
      <c r="C32" s="47"/>
      <c r="D32" s="48"/>
      <c r="E32" s="54"/>
      <c r="F32" s="48"/>
      <c r="G32" s="117"/>
      <c r="H32" s="415" t="str">
        <f t="shared" si="0"/>
        <v/>
      </c>
      <c r="I32" s="427" t="str">
        <f t="shared" si="1"/>
        <v/>
      </c>
      <c r="J32" s="419"/>
    </row>
    <row r="33" spans="1:10" x14ac:dyDescent="0.2">
      <c r="A33" s="28" t="str">
        <f t="shared" si="2"/>
        <v/>
      </c>
      <c r="B33" s="52"/>
      <c r="C33" s="47"/>
      <c r="D33" s="48"/>
      <c r="E33" s="54"/>
      <c r="F33" s="48"/>
      <c r="G33" s="117"/>
      <c r="H33" s="415" t="str">
        <f t="shared" si="0"/>
        <v/>
      </c>
      <c r="I33" s="427" t="str">
        <f t="shared" si="1"/>
        <v/>
      </c>
      <c r="J33" s="419"/>
    </row>
    <row r="34" spans="1:10" x14ac:dyDescent="0.2">
      <c r="A34" s="28" t="str">
        <f t="shared" si="2"/>
        <v/>
      </c>
      <c r="B34" s="52"/>
      <c r="C34" s="47"/>
      <c r="D34" s="48"/>
      <c r="E34" s="54"/>
      <c r="F34" s="48"/>
      <c r="G34" s="117"/>
      <c r="H34" s="415" t="str">
        <f t="shared" si="0"/>
        <v/>
      </c>
      <c r="I34" s="427" t="str">
        <f t="shared" si="1"/>
        <v/>
      </c>
      <c r="J34" s="419"/>
    </row>
    <row r="35" spans="1:10" x14ac:dyDescent="0.2">
      <c r="A35" s="28" t="str">
        <f t="shared" si="2"/>
        <v/>
      </c>
      <c r="B35" s="52"/>
      <c r="C35" s="47"/>
      <c r="D35" s="48"/>
      <c r="E35" s="54"/>
      <c r="F35" s="48"/>
      <c r="G35" s="117"/>
      <c r="H35" s="415" t="str">
        <f t="shared" si="0"/>
        <v/>
      </c>
      <c r="I35" s="427" t="str">
        <f t="shared" si="1"/>
        <v/>
      </c>
      <c r="J35" s="419"/>
    </row>
    <row r="36" spans="1:10" x14ac:dyDescent="0.2">
      <c r="A36" s="28" t="str">
        <f t="shared" si="2"/>
        <v/>
      </c>
      <c r="B36" s="52"/>
      <c r="C36" s="47"/>
      <c r="D36" s="48"/>
      <c r="E36" s="54"/>
      <c r="F36" s="48"/>
      <c r="G36" s="117"/>
      <c r="H36" s="415" t="str">
        <f t="shared" si="0"/>
        <v/>
      </c>
      <c r="I36" s="427" t="str">
        <f t="shared" si="1"/>
        <v/>
      </c>
      <c r="J36" s="419"/>
    </row>
    <row r="37" spans="1:10" x14ac:dyDescent="0.2">
      <c r="A37" s="28" t="str">
        <f t="shared" si="2"/>
        <v/>
      </c>
      <c r="B37" s="52"/>
      <c r="C37" s="47"/>
      <c r="D37" s="48"/>
      <c r="E37" s="54"/>
      <c r="F37" s="48"/>
      <c r="G37" s="117"/>
      <c r="H37" s="415" t="str">
        <f t="shared" si="0"/>
        <v/>
      </c>
      <c r="I37" s="427" t="str">
        <f t="shared" si="1"/>
        <v/>
      </c>
      <c r="J37" s="419"/>
    </row>
    <row r="38" spans="1:10" x14ac:dyDescent="0.2">
      <c r="A38" s="28" t="str">
        <f t="shared" si="2"/>
        <v/>
      </c>
      <c r="B38" s="52"/>
      <c r="C38" s="47"/>
      <c r="D38" s="48"/>
      <c r="E38" s="54"/>
      <c r="F38" s="48"/>
      <c r="G38" s="117"/>
      <c r="H38" s="415" t="str">
        <f t="shared" si="0"/>
        <v/>
      </c>
      <c r="I38" s="427" t="str">
        <f t="shared" si="1"/>
        <v/>
      </c>
      <c r="J38" s="419"/>
    </row>
    <row r="39" spans="1:10" x14ac:dyDescent="0.2">
      <c r="A39" s="28" t="str">
        <f t="shared" si="2"/>
        <v/>
      </c>
      <c r="B39" s="52"/>
      <c r="C39" s="47"/>
      <c r="D39" s="48"/>
      <c r="E39" s="54"/>
      <c r="F39" s="48"/>
      <c r="G39" s="117"/>
      <c r="H39" s="415" t="str">
        <f t="shared" si="0"/>
        <v/>
      </c>
      <c r="I39" s="427" t="str">
        <f t="shared" si="1"/>
        <v/>
      </c>
      <c r="J39" s="419"/>
    </row>
    <row r="40" spans="1:10" x14ac:dyDescent="0.2">
      <c r="A40" s="28" t="str">
        <f t="shared" si="2"/>
        <v/>
      </c>
      <c r="B40" s="52"/>
      <c r="C40" s="47"/>
      <c r="D40" s="48"/>
      <c r="E40" s="54"/>
      <c r="F40" s="48"/>
      <c r="G40" s="117"/>
      <c r="H40" s="415" t="str">
        <f t="shared" si="0"/>
        <v/>
      </c>
      <c r="I40" s="427" t="str">
        <f t="shared" si="1"/>
        <v/>
      </c>
      <c r="J40" s="419"/>
    </row>
    <row r="41" spans="1:10" x14ac:dyDescent="0.2">
      <c r="A41" s="28" t="str">
        <f t="shared" si="2"/>
        <v/>
      </c>
      <c r="B41" s="52"/>
      <c r="C41" s="47"/>
      <c r="D41" s="48"/>
      <c r="E41" s="54"/>
      <c r="F41" s="48"/>
      <c r="G41" s="117"/>
      <c r="H41" s="415" t="str">
        <f t="shared" si="0"/>
        <v/>
      </c>
      <c r="I41" s="427" t="str">
        <f t="shared" si="1"/>
        <v/>
      </c>
      <c r="J41" s="419"/>
    </row>
    <row r="42" spans="1:10" x14ac:dyDescent="0.2">
      <c r="A42" s="28" t="str">
        <f t="shared" si="2"/>
        <v/>
      </c>
      <c r="B42" s="52"/>
      <c r="C42" s="47"/>
      <c r="D42" s="48"/>
      <c r="E42" s="54"/>
      <c r="F42" s="48"/>
      <c r="G42" s="117"/>
      <c r="H42" s="415" t="str">
        <f t="shared" si="0"/>
        <v/>
      </c>
      <c r="I42" s="427" t="str">
        <f t="shared" si="1"/>
        <v/>
      </c>
      <c r="J42" s="419"/>
    </row>
    <row r="43" spans="1:10" x14ac:dyDescent="0.2">
      <c r="A43" s="28" t="str">
        <f t="shared" si="2"/>
        <v/>
      </c>
      <c r="B43" s="52"/>
      <c r="C43" s="47"/>
      <c r="D43" s="48"/>
      <c r="E43" s="54"/>
      <c r="F43" s="48"/>
      <c r="G43" s="117"/>
      <c r="H43" s="415" t="str">
        <f t="shared" si="0"/>
        <v/>
      </c>
      <c r="I43" s="427" t="str">
        <f t="shared" si="1"/>
        <v/>
      </c>
      <c r="J43" s="419"/>
    </row>
    <row r="44" spans="1:10" x14ac:dyDescent="0.2">
      <c r="A44" s="28" t="str">
        <f t="shared" si="2"/>
        <v/>
      </c>
      <c r="B44" s="52"/>
      <c r="C44" s="47"/>
      <c r="D44" s="48"/>
      <c r="E44" s="54"/>
      <c r="F44" s="48"/>
      <c r="G44" s="117"/>
      <c r="H44" s="415" t="str">
        <f t="shared" si="0"/>
        <v/>
      </c>
      <c r="I44" s="427" t="str">
        <f t="shared" si="1"/>
        <v/>
      </c>
      <c r="J44" s="419"/>
    </row>
    <row r="45" spans="1:10" x14ac:dyDescent="0.2">
      <c r="A45" s="28" t="str">
        <f t="shared" si="2"/>
        <v/>
      </c>
      <c r="B45" s="52"/>
      <c r="C45" s="47"/>
      <c r="D45" s="48"/>
      <c r="E45" s="54"/>
      <c r="F45" s="48"/>
      <c r="G45" s="117"/>
      <c r="H45" s="415" t="str">
        <f t="shared" si="0"/>
        <v/>
      </c>
      <c r="I45" s="427" t="str">
        <f t="shared" si="1"/>
        <v/>
      </c>
      <c r="J45" s="419"/>
    </row>
    <row r="46" spans="1:10" x14ac:dyDescent="0.2">
      <c r="A46" s="28" t="str">
        <f t="shared" si="2"/>
        <v/>
      </c>
      <c r="B46" s="52"/>
      <c r="C46" s="47"/>
      <c r="D46" s="48"/>
      <c r="E46" s="54"/>
      <c r="F46" s="48"/>
      <c r="G46" s="117"/>
      <c r="H46" s="415" t="str">
        <f t="shared" si="0"/>
        <v/>
      </c>
      <c r="I46" s="427" t="str">
        <f t="shared" si="1"/>
        <v/>
      </c>
      <c r="J46" s="419"/>
    </row>
    <row r="47" spans="1:10" x14ac:dyDescent="0.2">
      <c r="A47" s="28" t="str">
        <f t="shared" si="2"/>
        <v/>
      </c>
      <c r="B47" s="52"/>
      <c r="C47" s="47"/>
      <c r="D47" s="48"/>
      <c r="E47" s="54"/>
      <c r="F47" s="48"/>
      <c r="G47" s="117"/>
      <c r="H47" s="415" t="str">
        <f t="shared" si="0"/>
        <v/>
      </c>
      <c r="I47" s="427" t="str">
        <f t="shared" si="1"/>
        <v/>
      </c>
      <c r="J47" s="419"/>
    </row>
    <row r="48" spans="1:10" x14ac:dyDescent="0.2">
      <c r="A48" s="28" t="str">
        <f t="shared" si="2"/>
        <v/>
      </c>
      <c r="B48" s="52"/>
      <c r="C48" s="47"/>
      <c r="D48" s="48"/>
      <c r="E48" s="54"/>
      <c r="F48" s="48"/>
      <c r="G48" s="117"/>
      <c r="H48" s="415" t="str">
        <f t="shared" si="0"/>
        <v/>
      </c>
      <c r="I48" s="427" t="str">
        <f t="shared" si="1"/>
        <v/>
      </c>
      <c r="J48" s="419"/>
    </row>
    <row r="49" spans="1:10" x14ac:dyDescent="0.2">
      <c r="A49" s="28" t="str">
        <f t="shared" si="2"/>
        <v/>
      </c>
      <c r="B49" s="52"/>
      <c r="C49" s="47"/>
      <c r="D49" s="48"/>
      <c r="E49" s="54"/>
      <c r="F49" s="48"/>
      <c r="G49" s="117"/>
      <c r="H49" s="415" t="str">
        <f t="shared" si="0"/>
        <v/>
      </c>
      <c r="I49" s="427" t="str">
        <f t="shared" si="1"/>
        <v/>
      </c>
      <c r="J49" s="419"/>
    </row>
    <row r="50" spans="1:10" x14ac:dyDescent="0.2">
      <c r="A50" s="28" t="str">
        <f t="shared" si="2"/>
        <v/>
      </c>
      <c r="B50" s="52"/>
      <c r="C50" s="47"/>
      <c r="D50" s="48"/>
      <c r="E50" s="54"/>
      <c r="F50" s="48"/>
      <c r="G50" s="117"/>
      <c r="H50" s="415" t="str">
        <f t="shared" si="0"/>
        <v/>
      </c>
      <c r="I50" s="427" t="str">
        <f t="shared" si="1"/>
        <v/>
      </c>
      <c r="J50" s="419"/>
    </row>
    <row r="51" spans="1:10" x14ac:dyDescent="0.2">
      <c r="A51" s="28" t="str">
        <f t="shared" si="2"/>
        <v/>
      </c>
      <c r="B51" s="52"/>
      <c r="C51" s="47"/>
      <c r="D51" s="48"/>
      <c r="E51" s="54"/>
      <c r="F51" s="48"/>
      <c r="G51" s="117"/>
      <c r="H51" s="415" t="str">
        <f t="shared" si="0"/>
        <v/>
      </c>
      <c r="I51" s="427" t="str">
        <f t="shared" si="1"/>
        <v/>
      </c>
      <c r="J51" s="419"/>
    </row>
    <row r="52" spans="1:10" x14ac:dyDescent="0.2">
      <c r="A52" s="28" t="str">
        <f t="shared" si="2"/>
        <v/>
      </c>
      <c r="B52" s="52"/>
      <c r="C52" s="47"/>
      <c r="D52" s="48"/>
      <c r="E52" s="54"/>
      <c r="F52" s="48"/>
      <c r="G52" s="117"/>
      <c r="H52" s="415" t="str">
        <f t="shared" si="0"/>
        <v/>
      </c>
      <c r="I52" s="427" t="str">
        <f t="shared" si="1"/>
        <v/>
      </c>
      <c r="J52" s="419"/>
    </row>
    <row r="53" spans="1:10" x14ac:dyDescent="0.2">
      <c r="A53" s="28" t="str">
        <f t="shared" si="2"/>
        <v/>
      </c>
      <c r="B53" s="52"/>
      <c r="C53" s="47"/>
      <c r="D53" s="48"/>
      <c r="E53" s="54"/>
      <c r="F53" s="48"/>
      <c r="G53" s="117"/>
      <c r="H53" s="415" t="str">
        <f t="shared" si="0"/>
        <v/>
      </c>
      <c r="I53" s="427" t="str">
        <f t="shared" si="1"/>
        <v/>
      </c>
      <c r="J53" s="419"/>
    </row>
    <row r="54" spans="1:10" x14ac:dyDescent="0.2">
      <c r="A54" s="28" t="str">
        <f t="shared" si="2"/>
        <v/>
      </c>
      <c r="B54" s="52"/>
      <c r="C54" s="47"/>
      <c r="D54" s="48"/>
      <c r="E54" s="54"/>
      <c r="F54" s="48"/>
      <c r="G54" s="117"/>
      <c r="H54" s="415" t="str">
        <f t="shared" si="0"/>
        <v/>
      </c>
      <c r="I54" s="427" t="str">
        <f t="shared" si="1"/>
        <v/>
      </c>
      <c r="J54" s="419"/>
    </row>
    <row r="55" spans="1:10" x14ac:dyDescent="0.2">
      <c r="A55" s="28" t="str">
        <f t="shared" si="2"/>
        <v/>
      </c>
      <c r="B55" s="52"/>
      <c r="C55" s="47"/>
      <c r="D55" s="48"/>
      <c r="E55" s="54"/>
      <c r="F55" s="48"/>
      <c r="G55" s="117"/>
      <c r="H55" s="415" t="str">
        <f t="shared" si="0"/>
        <v/>
      </c>
      <c r="I55" s="427" t="str">
        <f t="shared" si="1"/>
        <v/>
      </c>
      <c r="J55" s="419"/>
    </row>
    <row r="56" spans="1:10" x14ac:dyDescent="0.2">
      <c r="A56" s="28" t="str">
        <f t="shared" si="2"/>
        <v/>
      </c>
      <c r="B56" s="52"/>
      <c r="C56" s="47"/>
      <c r="D56" s="48"/>
      <c r="E56" s="54"/>
      <c r="F56" s="48"/>
      <c r="G56" s="117"/>
      <c r="H56" s="415" t="str">
        <f t="shared" si="0"/>
        <v/>
      </c>
      <c r="I56" s="427" t="str">
        <f t="shared" si="1"/>
        <v/>
      </c>
      <c r="J56" s="419"/>
    </row>
    <row r="57" spans="1:10" x14ac:dyDescent="0.2">
      <c r="A57" s="28" t="str">
        <f t="shared" si="2"/>
        <v/>
      </c>
      <c r="B57" s="52"/>
      <c r="C57" s="47"/>
      <c r="D57" s="48"/>
      <c r="E57" s="54"/>
      <c r="F57" s="48"/>
      <c r="G57" s="117"/>
      <c r="H57" s="415" t="str">
        <f t="shared" si="0"/>
        <v/>
      </c>
      <c r="I57" s="427" t="str">
        <f t="shared" si="1"/>
        <v/>
      </c>
      <c r="J57" s="419"/>
    </row>
    <row r="58" spans="1:10" x14ac:dyDescent="0.2">
      <c r="A58" s="28" t="str">
        <f t="shared" si="2"/>
        <v/>
      </c>
      <c r="B58" s="52"/>
      <c r="C58" s="47"/>
      <c r="D58" s="48"/>
      <c r="E58" s="54"/>
      <c r="F58" s="48"/>
      <c r="G58" s="117"/>
      <c r="H58" s="415" t="str">
        <f t="shared" si="0"/>
        <v/>
      </c>
      <c r="I58" s="427" t="str">
        <f t="shared" si="1"/>
        <v/>
      </c>
      <c r="J58" s="419"/>
    </row>
    <row r="59" spans="1:10" x14ac:dyDescent="0.2">
      <c r="A59" s="28" t="str">
        <f t="shared" si="2"/>
        <v/>
      </c>
      <c r="B59" s="52"/>
      <c r="C59" s="47"/>
      <c r="D59" s="48"/>
      <c r="E59" s="54"/>
      <c r="F59" s="48"/>
      <c r="G59" s="117"/>
      <c r="H59" s="415" t="str">
        <f t="shared" si="0"/>
        <v/>
      </c>
      <c r="I59" s="427" t="str">
        <f t="shared" si="1"/>
        <v/>
      </c>
      <c r="J59" s="419"/>
    </row>
    <row r="60" spans="1:10" x14ac:dyDescent="0.2">
      <c r="A60" s="28" t="str">
        <f t="shared" si="2"/>
        <v/>
      </c>
      <c r="B60" s="52"/>
      <c r="C60" s="47"/>
      <c r="D60" s="48"/>
      <c r="E60" s="54"/>
      <c r="F60" s="48"/>
      <c r="G60" s="117"/>
      <c r="H60" s="415" t="str">
        <f t="shared" si="0"/>
        <v/>
      </c>
      <c r="I60" s="427" t="str">
        <f t="shared" si="1"/>
        <v/>
      </c>
      <c r="J60" s="419"/>
    </row>
    <row r="61" spans="1:10" x14ac:dyDescent="0.2">
      <c r="A61" s="28" t="str">
        <f t="shared" si="2"/>
        <v/>
      </c>
      <c r="B61" s="52"/>
      <c r="C61" s="47"/>
      <c r="D61" s="48"/>
      <c r="E61" s="54"/>
      <c r="F61" s="48"/>
      <c r="G61" s="117"/>
      <c r="H61" s="415" t="str">
        <f t="shared" si="0"/>
        <v/>
      </c>
      <c r="I61" s="427" t="str">
        <f t="shared" si="1"/>
        <v/>
      </c>
      <c r="J61" s="419"/>
    </row>
    <row r="62" spans="1:10" x14ac:dyDescent="0.2">
      <c r="A62" s="28" t="str">
        <f t="shared" si="2"/>
        <v/>
      </c>
      <c r="B62" s="52"/>
      <c r="C62" s="47"/>
      <c r="D62" s="48"/>
      <c r="E62" s="54"/>
      <c r="F62" s="48"/>
      <c r="G62" s="117"/>
      <c r="H62" s="415" t="str">
        <f t="shared" si="0"/>
        <v/>
      </c>
      <c r="I62" s="427" t="str">
        <f t="shared" si="1"/>
        <v/>
      </c>
      <c r="J62" s="419"/>
    </row>
    <row r="63" spans="1:10" x14ac:dyDescent="0.2">
      <c r="A63" s="28" t="str">
        <f t="shared" si="2"/>
        <v/>
      </c>
      <c r="B63" s="52"/>
      <c r="C63" s="47"/>
      <c r="D63" s="48"/>
      <c r="E63" s="54"/>
      <c r="F63" s="48"/>
      <c r="G63" s="117"/>
      <c r="H63" s="415" t="str">
        <f t="shared" si="0"/>
        <v/>
      </c>
      <c r="I63" s="427" t="str">
        <f t="shared" si="1"/>
        <v/>
      </c>
      <c r="J63" s="419"/>
    </row>
    <row r="64" spans="1:10" x14ac:dyDescent="0.2">
      <c r="A64" s="28" t="str">
        <f t="shared" si="2"/>
        <v/>
      </c>
      <c r="B64" s="52"/>
      <c r="C64" s="47"/>
      <c r="D64" s="48"/>
      <c r="E64" s="54"/>
      <c r="F64" s="48"/>
      <c r="G64" s="117"/>
      <c r="H64" s="415" t="str">
        <f t="shared" si="0"/>
        <v/>
      </c>
      <c r="I64" s="427" t="str">
        <f t="shared" si="1"/>
        <v/>
      </c>
      <c r="J64" s="419"/>
    </row>
    <row r="65" spans="1:10" x14ac:dyDescent="0.2">
      <c r="A65" s="28" t="str">
        <f t="shared" si="2"/>
        <v/>
      </c>
      <c r="B65" s="52"/>
      <c r="C65" s="47"/>
      <c r="D65" s="48"/>
      <c r="E65" s="54"/>
      <c r="F65" s="48"/>
      <c r="G65" s="117"/>
      <c r="H65" s="415" t="str">
        <f t="shared" si="0"/>
        <v/>
      </c>
      <c r="I65" s="427" t="str">
        <f t="shared" si="1"/>
        <v/>
      </c>
      <c r="J65" s="419"/>
    </row>
    <row r="66" spans="1:10" x14ac:dyDescent="0.2">
      <c r="A66" s="28" t="str">
        <f t="shared" si="2"/>
        <v/>
      </c>
      <c r="B66" s="52"/>
      <c r="C66" s="47"/>
      <c r="D66" s="48"/>
      <c r="E66" s="54"/>
      <c r="F66" s="48"/>
      <c r="G66" s="117"/>
      <c r="H66" s="415" t="str">
        <f t="shared" si="0"/>
        <v/>
      </c>
      <c r="I66" s="427" t="str">
        <f t="shared" si="1"/>
        <v/>
      </c>
      <c r="J66" s="419"/>
    </row>
    <row r="67" spans="1:10" x14ac:dyDescent="0.2">
      <c r="A67" s="28" t="str">
        <f t="shared" si="2"/>
        <v/>
      </c>
      <c r="B67" s="52"/>
      <c r="C67" s="47"/>
      <c r="D67" s="48"/>
      <c r="E67" s="54"/>
      <c r="F67" s="48"/>
      <c r="G67" s="117"/>
      <c r="H67" s="415" t="str">
        <f t="shared" si="0"/>
        <v/>
      </c>
      <c r="I67" s="427" t="str">
        <f t="shared" si="1"/>
        <v/>
      </c>
      <c r="J67" s="419"/>
    </row>
    <row r="68" spans="1:10" x14ac:dyDescent="0.2">
      <c r="A68" s="28" t="str">
        <f t="shared" si="2"/>
        <v/>
      </c>
      <c r="B68" s="52"/>
      <c r="C68" s="47"/>
      <c r="D68" s="48"/>
      <c r="E68" s="54"/>
      <c r="F68" s="48"/>
      <c r="G68" s="117"/>
      <c r="H68" s="415" t="str">
        <f t="shared" si="0"/>
        <v/>
      </c>
      <c r="I68" s="427" t="str">
        <f t="shared" si="1"/>
        <v/>
      </c>
      <c r="J68" s="419"/>
    </row>
    <row r="69" spans="1:10" x14ac:dyDescent="0.2">
      <c r="A69" s="28" t="str">
        <f t="shared" si="2"/>
        <v/>
      </c>
      <c r="B69" s="52"/>
      <c r="C69" s="47"/>
      <c r="D69" s="48"/>
      <c r="E69" s="54"/>
      <c r="F69" s="48"/>
      <c r="G69" s="117"/>
      <c r="H69" s="415" t="str">
        <f t="shared" si="0"/>
        <v/>
      </c>
      <c r="I69" s="427" t="str">
        <f t="shared" si="1"/>
        <v/>
      </c>
      <c r="J69" s="419"/>
    </row>
    <row r="70" spans="1:10" x14ac:dyDescent="0.2">
      <c r="A70" s="28" t="str">
        <f t="shared" si="2"/>
        <v/>
      </c>
      <c r="B70" s="52"/>
      <c r="C70" s="47"/>
      <c r="D70" s="48"/>
      <c r="E70" s="54"/>
      <c r="F70" s="48"/>
      <c r="G70" s="117"/>
      <c r="H70" s="415" t="str">
        <f t="shared" si="0"/>
        <v/>
      </c>
      <c r="I70" s="427" t="str">
        <f t="shared" si="1"/>
        <v/>
      </c>
      <c r="J70" s="419"/>
    </row>
    <row r="71" spans="1:10" x14ac:dyDescent="0.2">
      <c r="A71" s="28" t="str">
        <f t="shared" si="2"/>
        <v/>
      </c>
      <c r="B71" s="52"/>
      <c r="C71" s="47"/>
      <c r="D71" s="48"/>
      <c r="E71" s="54"/>
      <c r="F71" s="48"/>
      <c r="G71" s="117"/>
      <c r="H71" s="415" t="str">
        <f t="shared" si="0"/>
        <v/>
      </c>
      <c r="I71" s="427" t="str">
        <f t="shared" si="1"/>
        <v/>
      </c>
      <c r="J71" s="419"/>
    </row>
    <row r="72" spans="1:10" x14ac:dyDescent="0.2">
      <c r="A72" s="28" t="str">
        <f t="shared" si="2"/>
        <v/>
      </c>
      <c r="B72" s="52"/>
      <c r="C72" s="47"/>
      <c r="D72" s="48"/>
      <c r="E72" s="54"/>
      <c r="F72" s="48"/>
      <c r="G72" s="117"/>
      <c r="H72" s="415" t="str">
        <f t="shared" si="0"/>
        <v/>
      </c>
      <c r="I72" s="427" t="str">
        <f t="shared" si="1"/>
        <v/>
      </c>
      <c r="J72" s="419"/>
    </row>
    <row r="73" spans="1:10" x14ac:dyDescent="0.2">
      <c r="A73" s="28" t="str">
        <f t="shared" si="2"/>
        <v/>
      </c>
      <c r="B73" s="52"/>
      <c r="C73" s="47"/>
      <c r="D73" s="48"/>
      <c r="E73" s="54"/>
      <c r="F73" s="48"/>
      <c r="G73" s="117"/>
      <c r="H73" s="415" t="str">
        <f t="shared" si="0"/>
        <v/>
      </c>
      <c r="I73" s="427" t="str">
        <f t="shared" si="1"/>
        <v/>
      </c>
      <c r="J73" s="419"/>
    </row>
    <row r="74" spans="1:10" x14ac:dyDescent="0.2">
      <c r="A74" s="28" t="str">
        <f t="shared" si="2"/>
        <v/>
      </c>
      <c r="B74" s="52"/>
      <c r="C74" s="47"/>
      <c r="D74" s="48"/>
      <c r="E74" s="54"/>
      <c r="F74" s="48"/>
      <c r="G74" s="117"/>
      <c r="H74" s="415" t="str">
        <f t="shared" si="0"/>
        <v/>
      </c>
      <c r="I74" s="427" t="str">
        <f t="shared" si="1"/>
        <v/>
      </c>
      <c r="J74" s="419"/>
    </row>
    <row r="75" spans="1:10" x14ac:dyDescent="0.2">
      <c r="A75" s="28" t="str">
        <f t="shared" si="2"/>
        <v/>
      </c>
      <c r="B75" s="52"/>
      <c r="C75" s="47"/>
      <c r="D75" s="48"/>
      <c r="E75" s="54"/>
      <c r="F75" s="48"/>
      <c r="G75" s="117"/>
      <c r="H75" s="415" t="str">
        <f t="shared" ref="H75:H77" si="3">IF(F75&lt;&gt;"",F75,"")</f>
        <v/>
      </c>
      <c r="I75" s="427" t="str">
        <f t="shared" ref="I75:I77" si="4">IF(F75="","",H75-F75)</f>
        <v/>
      </c>
      <c r="J75" s="419"/>
    </row>
    <row r="76" spans="1:10" x14ac:dyDescent="0.2">
      <c r="A76" s="28" t="str">
        <f t="shared" ref="A76:A77" si="5">IF(F76&lt;&gt;"",A75+1,"")</f>
        <v/>
      </c>
      <c r="B76" s="52"/>
      <c r="C76" s="47"/>
      <c r="D76" s="48"/>
      <c r="E76" s="54"/>
      <c r="F76" s="48"/>
      <c r="G76" s="117"/>
      <c r="H76" s="415" t="str">
        <f t="shared" si="3"/>
        <v/>
      </c>
      <c r="I76" s="427" t="str">
        <f t="shared" si="4"/>
        <v/>
      </c>
      <c r="J76" s="419"/>
    </row>
    <row r="77" spans="1:10" x14ac:dyDescent="0.2">
      <c r="A77" s="28" t="str">
        <f t="shared" si="5"/>
        <v/>
      </c>
      <c r="B77" s="52"/>
      <c r="C77" s="47"/>
      <c r="D77" s="48"/>
      <c r="E77" s="54"/>
      <c r="F77" s="48"/>
      <c r="G77" s="117"/>
      <c r="H77" s="415" t="str">
        <f t="shared" si="3"/>
        <v/>
      </c>
      <c r="I77" s="427" t="str">
        <f t="shared" si="4"/>
        <v/>
      </c>
      <c r="J77" s="419"/>
    </row>
    <row r="78" spans="1:10" x14ac:dyDescent="0.2">
      <c r="B78" s="152"/>
      <c r="C78" s="428"/>
      <c r="D78" s="152"/>
      <c r="E78" s="430"/>
      <c r="F78" s="152"/>
      <c r="G78" s="420"/>
      <c r="H78" s="431"/>
      <c r="I78" s="431"/>
      <c r="J78" s="152"/>
    </row>
    <row r="79" spans="1:10" x14ac:dyDescent="0.2">
      <c r="B79" s="152"/>
      <c r="C79" s="428"/>
      <c r="D79" s="152"/>
      <c r="E79" s="430"/>
      <c r="F79" s="152"/>
      <c r="G79" s="420"/>
      <c r="H79" s="431"/>
      <c r="I79" s="431"/>
      <c r="J79" s="152"/>
    </row>
  </sheetData>
  <sheetProtection password="D981" sheet="1" objects="1" scenarios="1" sort="0" autoFilter="0"/>
  <autoFilter ref="A10:J10"/>
  <mergeCells count="5">
    <mergeCell ref="A1:B1"/>
    <mergeCell ref="A2:B2"/>
    <mergeCell ref="A6:B6"/>
    <mergeCell ref="A7:B7"/>
    <mergeCell ref="A8:B8"/>
  </mergeCells>
  <conditionalFormatting sqref="H11:H30">
    <cfRule type="expression" dxfId="1020" priority="142" stopIfTrue="1">
      <formula>F11-H11&lt;&gt;0</formula>
    </cfRule>
  </conditionalFormatting>
  <conditionalFormatting sqref="G11:G30">
    <cfRule type="expression" dxfId="1019" priority="143" stopIfTrue="1">
      <formula>AND(F11&lt;&gt;"",G11="")</formula>
    </cfRule>
  </conditionalFormatting>
  <conditionalFormatting sqref="B11:B30">
    <cfRule type="expression" dxfId="1018" priority="144" stopIfTrue="1">
      <formula>AND(F11&lt;&gt;"",B11="")</formula>
    </cfRule>
  </conditionalFormatting>
  <conditionalFormatting sqref="H31">
    <cfRule type="expression" dxfId="1017" priority="139" stopIfTrue="1">
      <formula>F31-H31&lt;&gt;0</formula>
    </cfRule>
  </conditionalFormatting>
  <conditionalFormatting sqref="G31">
    <cfRule type="expression" dxfId="1016" priority="140" stopIfTrue="1">
      <formula>AND(F31&lt;&gt;"",G31="")</formula>
    </cfRule>
  </conditionalFormatting>
  <conditionalFormatting sqref="B31">
    <cfRule type="expression" dxfId="1015" priority="141" stopIfTrue="1">
      <formula>AND(F31&lt;&gt;"",B31="")</formula>
    </cfRule>
  </conditionalFormatting>
  <conditionalFormatting sqref="H32">
    <cfRule type="expression" dxfId="1014" priority="136" stopIfTrue="1">
      <formula>F32-H32&lt;&gt;0</formula>
    </cfRule>
  </conditionalFormatting>
  <conditionalFormatting sqref="G32">
    <cfRule type="expression" dxfId="1013" priority="137" stopIfTrue="1">
      <formula>AND(F32&lt;&gt;"",G32="")</formula>
    </cfRule>
  </conditionalFormatting>
  <conditionalFormatting sqref="B32">
    <cfRule type="expression" dxfId="1012" priority="138" stopIfTrue="1">
      <formula>AND(F32&lt;&gt;"",B32="")</formula>
    </cfRule>
  </conditionalFormatting>
  <conditionalFormatting sqref="H33">
    <cfRule type="expression" dxfId="1011" priority="133" stopIfTrue="1">
      <formula>F33-H33&lt;&gt;0</formula>
    </cfRule>
  </conditionalFormatting>
  <conditionalFormatting sqref="G33">
    <cfRule type="expression" dxfId="1010" priority="134" stopIfTrue="1">
      <formula>AND(F33&lt;&gt;"",G33="")</formula>
    </cfRule>
  </conditionalFormatting>
  <conditionalFormatting sqref="B33">
    <cfRule type="expression" dxfId="1009" priority="135" stopIfTrue="1">
      <formula>AND(F33&lt;&gt;"",B33="")</formula>
    </cfRule>
  </conditionalFormatting>
  <conditionalFormatting sqref="H34">
    <cfRule type="expression" dxfId="1008" priority="130" stopIfTrue="1">
      <formula>F34-H34&lt;&gt;0</formula>
    </cfRule>
  </conditionalFormatting>
  <conditionalFormatting sqref="G34">
    <cfRule type="expression" dxfId="1007" priority="131" stopIfTrue="1">
      <formula>AND(F34&lt;&gt;"",G34="")</formula>
    </cfRule>
  </conditionalFormatting>
  <conditionalFormatting sqref="B34">
    <cfRule type="expression" dxfId="1006" priority="132" stopIfTrue="1">
      <formula>AND(F34&lt;&gt;"",B34="")</formula>
    </cfRule>
  </conditionalFormatting>
  <conditionalFormatting sqref="H35">
    <cfRule type="expression" dxfId="1005" priority="127" stopIfTrue="1">
      <formula>F35-H35&lt;&gt;0</formula>
    </cfRule>
  </conditionalFormatting>
  <conditionalFormatting sqref="G35">
    <cfRule type="expression" dxfId="1004" priority="128" stopIfTrue="1">
      <formula>AND(F35&lt;&gt;"",G35="")</formula>
    </cfRule>
  </conditionalFormatting>
  <conditionalFormatting sqref="B35">
    <cfRule type="expression" dxfId="1003" priority="129" stopIfTrue="1">
      <formula>AND(F35&lt;&gt;"",B35="")</formula>
    </cfRule>
  </conditionalFormatting>
  <conditionalFormatting sqref="H36">
    <cfRule type="expression" dxfId="1002" priority="124" stopIfTrue="1">
      <formula>F36-H36&lt;&gt;0</formula>
    </cfRule>
  </conditionalFormatting>
  <conditionalFormatting sqref="G36">
    <cfRule type="expression" dxfId="1001" priority="125" stopIfTrue="1">
      <formula>AND(F36&lt;&gt;"",G36="")</formula>
    </cfRule>
  </conditionalFormatting>
  <conditionalFormatting sqref="B36">
    <cfRule type="expression" dxfId="1000" priority="126" stopIfTrue="1">
      <formula>AND(F36&lt;&gt;"",B36="")</formula>
    </cfRule>
  </conditionalFormatting>
  <conditionalFormatting sqref="H37">
    <cfRule type="expression" dxfId="999" priority="121" stopIfTrue="1">
      <formula>F37-H37&lt;&gt;0</formula>
    </cfRule>
  </conditionalFormatting>
  <conditionalFormatting sqref="G37">
    <cfRule type="expression" dxfId="998" priority="122" stopIfTrue="1">
      <formula>AND(F37&lt;&gt;"",G37="")</formula>
    </cfRule>
  </conditionalFormatting>
  <conditionalFormatting sqref="B37">
    <cfRule type="expression" dxfId="997" priority="123" stopIfTrue="1">
      <formula>AND(F37&lt;&gt;"",B37="")</formula>
    </cfRule>
  </conditionalFormatting>
  <conditionalFormatting sqref="H38">
    <cfRule type="expression" dxfId="996" priority="118" stopIfTrue="1">
      <formula>F38-H38&lt;&gt;0</formula>
    </cfRule>
  </conditionalFormatting>
  <conditionalFormatting sqref="G38">
    <cfRule type="expression" dxfId="995" priority="119" stopIfTrue="1">
      <formula>AND(F38&lt;&gt;"",G38="")</formula>
    </cfRule>
  </conditionalFormatting>
  <conditionalFormatting sqref="B38">
    <cfRule type="expression" dxfId="994" priority="120" stopIfTrue="1">
      <formula>AND(F38&lt;&gt;"",B38="")</formula>
    </cfRule>
  </conditionalFormatting>
  <conditionalFormatting sqref="H39">
    <cfRule type="expression" dxfId="993" priority="115" stopIfTrue="1">
      <formula>F39-H39&lt;&gt;0</formula>
    </cfRule>
  </conditionalFormatting>
  <conditionalFormatting sqref="G39">
    <cfRule type="expression" dxfId="992" priority="116" stopIfTrue="1">
      <formula>AND(F39&lt;&gt;"",G39="")</formula>
    </cfRule>
  </conditionalFormatting>
  <conditionalFormatting sqref="B39">
    <cfRule type="expression" dxfId="991" priority="117" stopIfTrue="1">
      <formula>AND(F39&lt;&gt;"",B39="")</formula>
    </cfRule>
  </conditionalFormatting>
  <conditionalFormatting sqref="H40">
    <cfRule type="expression" dxfId="990" priority="112" stopIfTrue="1">
      <formula>F40-H40&lt;&gt;0</formula>
    </cfRule>
  </conditionalFormatting>
  <conditionalFormatting sqref="G40">
    <cfRule type="expression" dxfId="989" priority="113" stopIfTrue="1">
      <formula>AND(F40&lt;&gt;"",G40="")</formula>
    </cfRule>
  </conditionalFormatting>
  <conditionalFormatting sqref="B40">
    <cfRule type="expression" dxfId="988" priority="114" stopIfTrue="1">
      <formula>AND(F40&lt;&gt;"",B40="")</formula>
    </cfRule>
  </conditionalFormatting>
  <conditionalFormatting sqref="H41">
    <cfRule type="expression" dxfId="987" priority="109" stopIfTrue="1">
      <formula>F41-H41&lt;&gt;0</formula>
    </cfRule>
  </conditionalFormatting>
  <conditionalFormatting sqref="G41">
    <cfRule type="expression" dxfId="986" priority="110" stopIfTrue="1">
      <formula>AND(F41&lt;&gt;"",G41="")</formula>
    </cfRule>
  </conditionalFormatting>
  <conditionalFormatting sqref="B41">
    <cfRule type="expression" dxfId="985" priority="111" stopIfTrue="1">
      <formula>AND(F41&lt;&gt;"",B41="")</formula>
    </cfRule>
  </conditionalFormatting>
  <conditionalFormatting sqref="H42">
    <cfRule type="expression" dxfId="984" priority="106" stopIfTrue="1">
      <formula>F42-H42&lt;&gt;0</formula>
    </cfRule>
  </conditionalFormatting>
  <conditionalFormatting sqref="G42">
    <cfRule type="expression" dxfId="983" priority="107" stopIfTrue="1">
      <formula>AND(F42&lt;&gt;"",G42="")</formula>
    </cfRule>
  </conditionalFormatting>
  <conditionalFormatting sqref="B42">
    <cfRule type="expression" dxfId="982" priority="108" stopIfTrue="1">
      <formula>AND(F42&lt;&gt;"",B42="")</formula>
    </cfRule>
  </conditionalFormatting>
  <conditionalFormatting sqref="H43">
    <cfRule type="expression" dxfId="981" priority="103" stopIfTrue="1">
      <formula>F43-H43&lt;&gt;0</formula>
    </cfRule>
  </conditionalFormatting>
  <conditionalFormatting sqref="G43">
    <cfRule type="expression" dxfId="980" priority="104" stopIfTrue="1">
      <formula>AND(F43&lt;&gt;"",G43="")</formula>
    </cfRule>
  </conditionalFormatting>
  <conditionalFormatting sqref="B43">
    <cfRule type="expression" dxfId="979" priority="105" stopIfTrue="1">
      <formula>AND(F43&lt;&gt;"",B43="")</formula>
    </cfRule>
  </conditionalFormatting>
  <conditionalFormatting sqref="H44">
    <cfRule type="expression" dxfId="978" priority="100" stopIfTrue="1">
      <formula>F44-H44&lt;&gt;0</formula>
    </cfRule>
  </conditionalFormatting>
  <conditionalFormatting sqref="G44">
    <cfRule type="expression" dxfId="977" priority="101" stopIfTrue="1">
      <formula>AND(F44&lt;&gt;"",G44="")</formula>
    </cfRule>
  </conditionalFormatting>
  <conditionalFormatting sqref="B44">
    <cfRule type="expression" dxfId="976" priority="102" stopIfTrue="1">
      <formula>AND(F44&lt;&gt;"",B44="")</formula>
    </cfRule>
  </conditionalFormatting>
  <conditionalFormatting sqref="H45">
    <cfRule type="expression" dxfId="975" priority="97" stopIfTrue="1">
      <formula>F45-H45&lt;&gt;0</formula>
    </cfRule>
  </conditionalFormatting>
  <conditionalFormatting sqref="G45">
    <cfRule type="expression" dxfId="974" priority="98" stopIfTrue="1">
      <formula>AND(F45&lt;&gt;"",G45="")</formula>
    </cfRule>
  </conditionalFormatting>
  <conditionalFormatting sqref="B45">
    <cfRule type="expression" dxfId="973" priority="99" stopIfTrue="1">
      <formula>AND(F45&lt;&gt;"",B45="")</formula>
    </cfRule>
  </conditionalFormatting>
  <conditionalFormatting sqref="H46">
    <cfRule type="expression" dxfId="972" priority="94" stopIfTrue="1">
      <formula>F46-H46&lt;&gt;0</formula>
    </cfRule>
  </conditionalFormatting>
  <conditionalFormatting sqref="G46">
    <cfRule type="expression" dxfId="971" priority="95" stopIfTrue="1">
      <formula>AND(F46&lt;&gt;"",G46="")</formula>
    </cfRule>
  </conditionalFormatting>
  <conditionalFormatting sqref="B46">
    <cfRule type="expression" dxfId="970" priority="96" stopIfTrue="1">
      <formula>AND(F46&lt;&gt;"",B46="")</formula>
    </cfRule>
  </conditionalFormatting>
  <conditionalFormatting sqref="H47">
    <cfRule type="expression" dxfId="969" priority="91" stopIfTrue="1">
      <formula>F47-H47&lt;&gt;0</formula>
    </cfRule>
  </conditionalFormatting>
  <conditionalFormatting sqref="G47">
    <cfRule type="expression" dxfId="968" priority="92" stopIfTrue="1">
      <formula>AND(F47&lt;&gt;"",G47="")</formula>
    </cfRule>
  </conditionalFormatting>
  <conditionalFormatting sqref="B47">
    <cfRule type="expression" dxfId="967" priority="93" stopIfTrue="1">
      <formula>AND(F47&lt;&gt;"",B47="")</formula>
    </cfRule>
  </conditionalFormatting>
  <conditionalFormatting sqref="H48">
    <cfRule type="expression" dxfId="966" priority="88" stopIfTrue="1">
      <formula>F48-H48&lt;&gt;0</formula>
    </cfRule>
  </conditionalFormatting>
  <conditionalFormatting sqref="G48">
    <cfRule type="expression" dxfId="965" priority="89" stopIfTrue="1">
      <formula>AND(F48&lt;&gt;"",G48="")</formula>
    </cfRule>
  </conditionalFormatting>
  <conditionalFormatting sqref="B48">
    <cfRule type="expression" dxfId="964" priority="90" stopIfTrue="1">
      <formula>AND(F48&lt;&gt;"",B48="")</formula>
    </cfRule>
  </conditionalFormatting>
  <conditionalFormatting sqref="H49">
    <cfRule type="expression" dxfId="963" priority="85" stopIfTrue="1">
      <formula>F49-H49&lt;&gt;0</formula>
    </cfRule>
  </conditionalFormatting>
  <conditionalFormatting sqref="G49">
    <cfRule type="expression" dxfId="962" priority="86" stopIfTrue="1">
      <formula>AND(F49&lt;&gt;"",G49="")</formula>
    </cfRule>
  </conditionalFormatting>
  <conditionalFormatting sqref="B49">
    <cfRule type="expression" dxfId="961" priority="87" stopIfTrue="1">
      <formula>AND(F49&lt;&gt;"",B49="")</formula>
    </cfRule>
  </conditionalFormatting>
  <conditionalFormatting sqref="H50">
    <cfRule type="expression" dxfId="960" priority="82" stopIfTrue="1">
      <formula>F50-H50&lt;&gt;0</formula>
    </cfRule>
  </conditionalFormatting>
  <conditionalFormatting sqref="G50">
    <cfRule type="expression" dxfId="959" priority="83" stopIfTrue="1">
      <formula>AND(F50&lt;&gt;"",G50="")</formula>
    </cfRule>
  </conditionalFormatting>
  <conditionalFormatting sqref="B50">
    <cfRule type="expression" dxfId="958" priority="84" stopIfTrue="1">
      <formula>AND(F50&lt;&gt;"",B50="")</formula>
    </cfRule>
  </conditionalFormatting>
  <conditionalFormatting sqref="H51">
    <cfRule type="expression" dxfId="957" priority="79" stopIfTrue="1">
      <formula>F51-H51&lt;&gt;0</formula>
    </cfRule>
  </conditionalFormatting>
  <conditionalFormatting sqref="G51">
    <cfRule type="expression" dxfId="956" priority="80" stopIfTrue="1">
      <formula>AND(F51&lt;&gt;"",G51="")</formula>
    </cfRule>
  </conditionalFormatting>
  <conditionalFormatting sqref="B51">
    <cfRule type="expression" dxfId="955" priority="81" stopIfTrue="1">
      <formula>AND(F51&lt;&gt;"",B51="")</formula>
    </cfRule>
  </conditionalFormatting>
  <conditionalFormatting sqref="H52">
    <cfRule type="expression" dxfId="954" priority="76" stopIfTrue="1">
      <formula>F52-H52&lt;&gt;0</formula>
    </cfRule>
  </conditionalFormatting>
  <conditionalFormatting sqref="G52">
    <cfRule type="expression" dxfId="953" priority="77" stopIfTrue="1">
      <formula>AND(F52&lt;&gt;"",G52="")</formula>
    </cfRule>
  </conditionalFormatting>
  <conditionalFormatting sqref="B52">
    <cfRule type="expression" dxfId="952" priority="78" stopIfTrue="1">
      <formula>AND(F52&lt;&gt;"",B52="")</formula>
    </cfRule>
  </conditionalFormatting>
  <conditionalFormatting sqref="H53">
    <cfRule type="expression" dxfId="951" priority="73" stopIfTrue="1">
      <formula>F53-H53&lt;&gt;0</formula>
    </cfRule>
  </conditionalFormatting>
  <conditionalFormatting sqref="G53">
    <cfRule type="expression" dxfId="950" priority="74" stopIfTrue="1">
      <formula>AND(F53&lt;&gt;"",G53="")</formula>
    </cfRule>
  </conditionalFormatting>
  <conditionalFormatting sqref="B53">
    <cfRule type="expression" dxfId="949" priority="75" stopIfTrue="1">
      <formula>AND(F53&lt;&gt;"",B53="")</formula>
    </cfRule>
  </conditionalFormatting>
  <conditionalFormatting sqref="H54">
    <cfRule type="expression" dxfId="948" priority="70" stopIfTrue="1">
      <formula>F54-H54&lt;&gt;0</formula>
    </cfRule>
  </conditionalFormatting>
  <conditionalFormatting sqref="G54">
    <cfRule type="expression" dxfId="947" priority="71" stopIfTrue="1">
      <formula>AND(F54&lt;&gt;"",G54="")</formula>
    </cfRule>
  </conditionalFormatting>
  <conditionalFormatting sqref="B54">
    <cfRule type="expression" dxfId="946" priority="72" stopIfTrue="1">
      <formula>AND(F54&lt;&gt;"",B54="")</formula>
    </cfRule>
  </conditionalFormatting>
  <conditionalFormatting sqref="H55">
    <cfRule type="expression" dxfId="945" priority="67" stopIfTrue="1">
      <formula>F55-H55&lt;&gt;0</formula>
    </cfRule>
  </conditionalFormatting>
  <conditionalFormatting sqref="G55">
    <cfRule type="expression" dxfId="944" priority="68" stopIfTrue="1">
      <formula>AND(F55&lt;&gt;"",G55="")</formula>
    </cfRule>
  </conditionalFormatting>
  <conditionalFormatting sqref="B55">
    <cfRule type="expression" dxfId="943" priority="69" stopIfTrue="1">
      <formula>AND(F55&lt;&gt;"",B55="")</formula>
    </cfRule>
  </conditionalFormatting>
  <conditionalFormatting sqref="H56">
    <cfRule type="expression" dxfId="942" priority="64" stopIfTrue="1">
      <formula>F56-H56&lt;&gt;0</formula>
    </cfRule>
  </conditionalFormatting>
  <conditionalFormatting sqref="G56">
    <cfRule type="expression" dxfId="941" priority="65" stopIfTrue="1">
      <formula>AND(F56&lt;&gt;"",G56="")</formula>
    </cfRule>
  </conditionalFormatting>
  <conditionalFormatting sqref="B56">
    <cfRule type="expression" dxfId="940" priority="66" stopIfTrue="1">
      <formula>AND(F56&lt;&gt;"",B56="")</formula>
    </cfRule>
  </conditionalFormatting>
  <conditionalFormatting sqref="H57">
    <cfRule type="expression" dxfId="939" priority="61" stopIfTrue="1">
      <formula>F57-H57&lt;&gt;0</formula>
    </cfRule>
  </conditionalFormatting>
  <conditionalFormatting sqref="G57">
    <cfRule type="expression" dxfId="938" priority="62" stopIfTrue="1">
      <formula>AND(F57&lt;&gt;"",G57="")</formula>
    </cfRule>
  </conditionalFormatting>
  <conditionalFormatting sqref="B57">
    <cfRule type="expression" dxfId="937" priority="63" stopIfTrue="1">
      <formula>AND(F57&lt;&gt;"",B57="")</formula>
    </cfRule>
  </conditionalFormatting>
  <conditionalFormatting sqref="H58">
    <cfRule type="expression" dxfId="936" priority="58" stopIfTrue="1">
      <formula>F58-H58&lt;&gt;0</formula>
    </cfRule>
  </conditionalFormatting>
  <conditionalFormatting sqref="G58">
    <cfRule type="expression" dxfId="935" priority="59" stopIfTrue="1">
      <formula>AND(F58&lt;&gt;"",G58="")</formula>
    </cfRule>
  </conditionalFormatting>
  <conditionalFormatting sqref="B58">
    <cfRule type="expression" dxfId="934" priority="60" stopIfTrue="1">
      <formula>AND(F58&lt;&gt;"",B58="")</formula>
    </cfRule>
  </conditionalFormatting>
  <conditionalFormatting sqref="H59">
    <cfRule type="expression" dxfId="933" priority="55" stopIfTrue="1">
      <formula>F59-H59&lt;&gt;0</formula>
    </cfRule>
  </conditionalFormatting>
  <conditionalFormatting sqref="G59">
    <cfRule type="expression" dxfId="932" priority="56" stopIfTrue="1">
      <formula>AND(F59&lt;&gt;"",G59="")</formula>
    </cfRule>
  </conditionalFormatting>
  <conditionalFormatting sqref="B59">
    <cfRule type="expression" dxfId="931" priority="57" stopIfTrue="1">
      <formula>AND(F59&lt;&gt;"",B59="")</formula>
    </cfRule>
  </conditionalFormatting>
  <conditionalFormatting sqref="H60">
    <cfRule type="expression" dxfId="930" priority="52" stopIfTrue="1">
      <formula>F60-H60&lt;&gt;0</formula>
    </cfRule>
  </conditionalFormatting>
  <conditionalFormatting sqref="G60">
    <cfRule type="expression" dxfId="929" priority="53" stopIfTrue="1">
      <formula>AND(F60&lt;&gt;"",G60="")</formula>
    </cfRule>
  </conditionalFormatting>
  <conditionalFormatting sqref="B60">
    <cfRule type="expression" dxfId="928" priority="54" stopIfTrue="1">
      <formula>AND(F60&lt;&gt;"",B60="")</formula>
    </cfRule>
  </conditionalFormatting>
  <conditionalFormatting sqref="H61">
    <cfRule type="expression" dxfId="927" priority="49" stopIfTrue="1">
      <formula>F61-H61&lt;&gt;0</formula>
    </cfRule>
  </conditionalFormatting>
  <conditionalFormatting sqref="G61">
    <cfRule type="expression" dxfId="926" priority="50" stopIfTrue="1">
      <formula>AND(F61&lt;&gt;"",G61="")</formula>
    </cfRule>
  </conditionalFormatting>
  <conditionalFormatting sqref="B61">
    <cfRule type="expression" dxfId="925" priority="51" stopIfTrue="1">
      <formula>AND(F61&lt;&gt;"",B61="")</formula>
    </cfRule>
  </conditionalFormatting>
  <conditionalFormatting sqref="H62">
    <cfRule type="expression" dxfId="924" priority="46" stopIfTrue="1">
      <formula>F62-H62&lt;&gt;0</formula>
    </cfRule>
  </conditionalFormatting>
  <conditionalFormatting sqref="G62">
    <cfRule type="expression" dxfId="923" priority="47" stopIfTrue="1">
      <formula>AND(F62&lt;&gt;"",G62="")</formula>
    </cfRule>
  </conditionalFormatting>
  <conditionalFormatting sqref="B62">
    <cfRule type="expression" dxfId="922" priority="48" stopIfTrue="1">
      <formula>AND(F62&lt;&gt;"",B62="")</formula>
    </cfRule>
  </conditionalFormatting>
  <conditionalFormatting sqref="H63">
    <cfRule type="expression" dxfId="921" priority="43" stopIfTrue="1">
      <formula>F63-H63&lt;&gt;0</formula>
    </cfRule>
  </conditionalFormatting>
  <conditionalFormatting sqref="G63">
    <cfRule type="expression" dxfId="920" priority="44" stopIfTrue="1">
      <formula>AND(F63&lt;&gt;"",G63="")</formula>
    </cfRule>
  </conditionalFormatting>
  <conditionalFormatting sqref="B63">
    <cfRule type="expression" dxfId="919" priority="45" stopIfTrue="1">
      <formula>AND(F63&lt;&gt;"",B63="")</formula>
    </cfRule>
  </conditionalFormatting>
  <conditionalFormatting sqref="H64">
    <cfRule type="expression" dxfId="918" priority="40" stopIfTrue="1">
      <formula>F64-H64&lt;&gt;0</formula>
    </cfRule>
  </conditionalFormatting>
  <conditionalFormatting sqref="G64">
    <cfRule type="expression" dxfId="917" priority="41" stopIfTrue="1">
      <formula>AND(F64&lt;&gt;"",G64="")</formula>
    </cfRule>
  </conditionalFormatting>
  <conditionalFormatting sqref="B64">
    <cfRule type="expression" dxfId="916" priority="42" stopIfTrue="1">
      <formula>AND(F64&lt;&gt;"",B64="")</formula>
    </cfRule>
  </conditionalFormatting>
  <conditionalFormatting sqref="H65">
    <cfRule type="expression" dxfId="915" priority="37" stopIfTrue="1">
      <formula>F65-H65&lt;&gt;0</formula>
    </cfRule>
  </conditionalFormatting>
  <conditionalFormatting sqref="G65">
    <cfRule type="expression" dxfId="914" priority="38" stopIfTrue="1">
      <formula>AND(F65&lt;&gt;"",G65="")</formula>
    </cfRule>
  </conditionalFormatting>
  <conditionalFormatting sqref="B65">
    <cfRule type="expression" dxfId="913" priority="39" stopIfTrue="1">
      <formula>AND(F65&lt;&gt;"",B65="")</formula>
    </cfRule>
  </conditionalFormatting>
  <conditionalFormatting sqref="H66">
    <cfRule type="expression" dxfId="912" priority="34" stopIfTrue="1">
      <formula>F66-H66&lt;&gt;0</formula>
    </cfRule>
  </conditionalFormatting>
  <conditionalFormatting sqref="G66">
    <cfRule type="expression" dxfId="911" priority="35" stopIfTrue="1">
      <formula>AND(F66&lt;&gt;"",G66="")</formula>
    </cfRule>
  </conditionalFormatting>
  <conditionalFormatting sqref="B66">
    <cfRule type="expression" dxfId="910" priority="36" stopIfTrue="1">
      <formula>AND(F66&lt;&gt;"",B66="")</formula>
    </cfRule>
  </conditionalFormatting>
  <conditionalFormatting sqref="H67">
    <cfRule type="expression" dxfId="909" priority="31" stopIfTrue="1">
      <formula>F67-H67&lt;&gt;0</formula>
    </cfRule>
  </conditionalFormatting>
  <conditionalFormatting sqref="G67">
    <cfRule type="expression" dxfId="908" priority="32" stopIfTrue="1">
      <formula>AND(F67&lt;&gt;"",G67="")</formula>
    </cfRule>
  </conditionalFormatting>
  <conditionalFormatting sqref="B67">
    <cfRule type="expression" dxfId="907" priority="33" stopIfTrue="1">
      <formula>AND(F67&lt;&gt;"",B67="")</formula>
    </cfRule>
  </conditionalFormatting>
  <conditionalFormatting sqref="H68">
    <cfRule type="expression" dxfId="906" priority="28" stopIfTrue="1">
      <formula>F68-H68&lt;&gt;0</formula>
    </cfRule>
  </conditionalFormatting>
  <conditionalFormatting sqref="G68">
    <cfRule type="expression" dxfId="905" priority="29" stopIfTrue="1">
      <formula>AND(F68&lt;&gt;"",G68="")</formula>
    </cfRule>
  </conditionalFormatting>
  <conditionalFormatting sqref="B68">
    <cfRule type="expression" dxfId="904" priority="30" stopIfTrue="1">
      <formula>AND(F68&lt;&gt;"",B68="")</formula>
    </cfRule>
  </conditionalFormatting>
  <conditionalFormatting sqref="H69">
    <cfRule type="expression" dxfId="903" priority="25" stopIfTrue="1">
      <formula>F69-H69&lt;&gt;0</formula>
    </cfRule>
  </conditionalFormatting>
  <conditionalFormatting sqref="G69">
    <cfRule type="expression" dxfId="902" priority="26" stopIfTrue="1">
      <formula>AND(F69&lt;&gt;"",G69="")</formula>
    </cfRule>
  </conditionalFormatting>
  <conditionalFormatting sqref="B69">
    <cfRule type="expression" dxfId="901" priority="27" stopIfTrue="1">
      <formula>AND(F69&lt;&gt;"",B69="")</formula>
    </cfRule>
  </conditionalFormatting>
  <conditionalFormatting sqref="H70">
    <cfRule type="expression" dxfId="900" priority="22" stopIfTrue="1">
      <formula>F70-H70&lt;&gt;0</formula>
    </cfRule>
  </conditionalFormatting>
  <conditionalFormatting sqref="G70">
    <cfRule type="expression" dxfId="899" priority="23" stopIfTrue="1">
      <formula>AND(F70&lt;&gt;"",G70="")</formula>
    </cfRule>
  </conditionalFormatting>
  <conditionalFormatting sqref="B70">
    <cfRule type="expression" dxfId="898" priority="24" stopIfTrue="1">
      <formula>AND(F70&lt;&gt;"",B70="")</formula>
    </cfRule>
  </conditionalFormatting>
  <conditionalFormatting sqref="H71">
    <cfRule type="expression" dxfId="897" priority="19" stopIfTrue="1">
      <formula>F71-H71&lt;&gt;0</formula>
    </cfRule>
  </conditionalFormatting>
  <conditionalFormatting sqref="G71">
    <cfRule type="expression" dxfId="896" priority="20" stopIfTrue="1">
      <formula>AND(F71&lt;&gt;"",G71="")</formula>
    </cfRule>
  </conditionalFormatting>
  <conditionalFormatting sqref="B71">
    <cfRule type="expression" dxfId="895" priority="21" stopIfTrue="1">
      <formula>AND(F71&lt;&gt;"",B71="")</formula>
    </cfRule>
  </conditionalFormatting>
  <conditionalFormatting sqref="H72">
    <cfRule type="expression" dxfId="894" priority="16" stopIfTrue="1">
      <formula>F72-H72&lt;&gt;0</formula>
    </cfRule>
  </conditionalFormatting>
  <conditionalFormatting sqref="G72">
    <cfRule type="expression" dxfId="893" priority="17" stopIfTrue="1">
      <formula>AND(F72&lt;&gt;"",G72="")</formula>
    </cfRule>
  </conditionalFormatting>
  <conditionalFormatting sqref="B72">
    <cfRule type="expression" dxfId="892" priority="18" stopIfTrue="1">
      <formula>AND(F72&lt;&gt;"",B72="")</formula>
    </cfRule>
  </conditionalFormatting>
  <conditionalFormatting sqref="H73">
    <cfRule type="expression" dxfId="891" priority="13" stopIfTrue="1">
      <formula>F73-H73&lt;&gt;0</formula>
    </cfRule>
  </conditionalFormatting>
  <conditionalFormatting sqref="G73">
    <cfRule type="expression" dxfId="890" priority="14" stopIfTrue="1">
      <formula>AND(F73&lt;&gt;"",G73="")</formula>
    </cfRule>
  </conditionalFormatting>
  <conditionalFormatting sqref="B73">
    <cfRule type="expression" dxfId="889" priority="15" stopIfTrue="1">
      <formula>AND(F73&lt;&gt;"",B73="")</formula>
    </cfRule>
  </conditionalFormatting>
  <conditionalFormatting sqref="H74">
    <cfRule type="expression" dxfId="888" priority="10" stopIfTrue="1">
      <formula>F74-H74&lt;&gt;0</formula>
    </cfRule>
  </conditionalFormatting>
  <conditionalFormatting sqref="G74">
    <cfRule type="expression" dxfId="887" priority="11" stopIfTrue="1">
      <formula>AND(F74&lt;&gt;"",G74="")</formula>
    </cfRule>
  </conditionalFormatting>
  <conditionalFormatting sqref="B74">
    <cfRule type="expression" dxfId="886" priority="12" stopIfTrue="1">
      <formula>AND(F74&lt;&gt;"",B74="")</formula>
    </cfRule>
  </conditionalFormatting>
  <conditionalFormatting sqref="H75">
    <cfRule type="expression" dxfId="885" priority="7" stopIfTrue="1">
      <formula>F75-H75&lt;&gt;0</formula>
    </cfRule>
  </conditionalFormatting>
  <conditionalFormatting sqref="G75">
    <cfRule type="expression" dxfId="884" priority="8" stopIfTrue="1">
      <formula>AND(F75&lt;&gt;"",G75="")</formula>
    </cfRule>
  </conditionalFormatting>
  <conditionalFormatting sqref="B75">
    <cfRule type="expression" dxfId="883" priority="9" stopIfTrue="1">
      <formula>AND(F75&lt;&gt;"",B75="")</formula>
    </cfRule>
  </conditionalFormatting>
  <conditionalFormatting sqref="H76">
    <cfRule type="expression" dxfId="882" priority="4" stopIfTrue="1">
      <formula>F76-H76&lt;&gt;0</formula>
    </cfRule>
  </conditionalFormatting>
  <conditionalFormatting sqref="G76">
    <cfRule type="expression" dxfId="881" priority="5" stopIfTrue="1">
      <formula>AND(F76&lt;&gt;"",G76="")</formula>
    </cfRule>
  </conditionalFormatting>
  <conditionalFormatting sqref="B76">
    <cfRule type="expression" dxfId="880" priority="6" stopIfTrue="1">
      <formula>AND(F76&lt;&gt;"",B76="")</formula>
    </cfRule>
  </conditionalFormatting>
  <conditionalFormatting sqref="H77">
    <cfRule type="expression" dxfId="879" priority="1" stopIfTrue="1">
      <formula>F77-H77&lt;&gt;0</formula>
    </cfRule>
  </conditionalFormatting>
  <conditionalFormatting sqref="G77">
    <cfRule type="expression" dxfId="878" priority="2" stopIfTrue="1">
      <formula>AND(F77&lt;&gt;"",G77="")</formula>
    </cfRule>
  </conditionalFormatting>
  <conditionalFormatting sqref="B77">
    <cfRule type="expression" dxfId="877" priority="3" stopIfTrue="1">
      <formula>AND(F77&lt;&gt;"",B77="")</formula>
    </cfRule>
  </conditionalFormatting>
  <dataValidations count="4">
    <dataValidation type="list" allowBlank="1" showInputMessage="1" showErrorMessage="1" sqref="E11">
      <formula1>"stündlich,täglich,wöchentlich,monatlich,vierteljählich,halbjährlich,jährlich,sonstig"</formula1>
    </dataValidation>
    <dataValidation type="list" allowBlank="1" showInputMessage="1" showErrorMessage="1" sqref="E12:E77">
      <formula1>"stündlich,täglich,wöchentlich,monatlich,jährlich,sonstig"</formula1>
    </dataValidation>
    <dataValidation type="date" operator="greaterThan" allowBlank="1" showInputMessage="1" showErrorMessage="1" sqref="G11:G77">
      <formula1>35065</formula1>
    </dataValidation>
    <dataValidation type="custom" allowBlank="1" showInputMessage="1" showErrorMessage="1" sqref="D11:D77">
      <formula1>INT(D11*100)/100=D11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9933FF"/>
    <pageSetUpPr fitToPage="1"/>
  </sheetPr>
  <dimension ref="A1:X79"/>
  <sheetViews>
    <sheetView showGridLines="0" workbookViewId="0">
      <pane ySplit="10" topLeftCell="A11" activePane="bottomLeft" state="frozen"/>
      <selection activeCell="C5" sqref="C5"/>
      <selection pane="bottomLeft" activeCell="C6" sqref="C6"/>
    </sheetView>
  </sheetViews>
  <sheetFormatPr baseColWidth="10" defaultRowHeight="11.25" x14ac:dyDescent="0.2"/>
  <cols>
    <col min="1" max="1" width="4.5703125" style="12" customWidth="1"/>
    <col min="2" max="2" width="7.140625" style="12" customWidth="1"/>
    <col min="3" max="3" width="24.28515625" style="9" customWidth="1"/>
    <col min="4" max="4" width="21.85546875" style="9" customWidth="1"/>
    <col min="5" max="5" width="12.42578125" style="12" customWidth="1"/>
    <col min="6" max="6" width="9.7109375" style="36" customWidth="1"/>
    <col min="7" max="8" width="12.42578125" style="12" customWidth="1"/>
    <col min="9" max="9" width="29.85546875" style="12" customWidth="1"/>
    <col min="10" max="16384" width="11.42578125" style="12"/>
  </cols>
  <sheetData>
    <row r="1" spans="1:24" ht="12" thickBot="1" x14ac:dyDescent="0.25">
      <c r="A1" s="511" t="s">
        <v>443</v>
      </c>
      <c r="B1" s="512"/>
      <c r="C1" s="527">
        <f>'allg. Daten'!D24</f>
        <v>0</v>
      </c>
      <c r="D1" s="527"/>
      <c r="E1" s="17"/>
      <c r="F1" s="20"/>
    </row>
    <row r="2" spans="1:24" ht="12" thickBot="1" x14ac:dyDescent="0.25">
      <c r="A2" s="513"/>
      <c r="B2" s="514"/>
      <c r="C2" s="316" t="s">
        <v>731</v>
      </c>
      <c r="D2" s="317"/>
      <c r="E2" s="134"/>
      <c r="F2" s="134"/>
      <c r="G2" s="303"/>
      <c r="H2" s="303"/>
      <c r="I2" s="303"/>
      <c r="J2" s="303"/>
      <c r="K2" s="303"/>
      <c r="L2" s="303"/>
      <c r="M2" s="303"/>
      <c r="X2" s="12" t="s">
        <v>743</v>
      </c>
    </row>
    <row r="3" spans="1:24" x14ac:dyDescent="0.2">
      <c r="A3" s="33"/>
      <c r="B3" s="17"/>
      <c r="C3" s="12"/>
      <c r="D3" s="59"/>
      <c r="E3" s="59"/>
      <c r="F3" s="59"/>
    </row>
    <row r="4" spans="1:24" x14ac:dyDescent="0.2">
      <c r="B4" s="17"/>
      <c r="C4" s="21"/>
      <c r="D4" s="59"/>
      <c r="E4" s="59"/>
      <c r="F4" s="59"/>
    </row>
    <row r="5" spans="1:24" ht="33.75" x14ac:dyDescent="0.2">
      <c r="A5" s="163" t="str">
        <f>Zus.!A2</f>
        <v>V. 18.10.24</v>
      </c>
      <c r="C5" s="113" t="s">
        <v>16</v>
      </c>
      <c r="D5" s="12"/>
      <c r="G5" s="135" t="s">
        <v>387</v>
      </c>
      <c r="H5" s="135" t="s">
        <v>389</v>
      </c>
    </row>
    <row r="6" spans="1:24" x14ac:dyDescent="0.2">
      <c r="A6" s="529" t="s">
        <v>6</v>
      </c>
      <c r="B6" s="530"/>
      <c r="C6" s="456"/>
      <c r="D6" s="283"/>
    </row>
    <row r="7" spans="1:24" x14ac:dyDescent="0.2">
      <c r="A7" s="529" t="s">
        <v>7</v>
      </c>
      <c r="B7" s="530" t="s">
        <v>0</v>
      </c>
      <c r="C7" s="37">
        <f>ROUND(SUM(E11:E13722),2)</f>
        <v>0</v>
      </c>
      <c r="D7" s="310"/>
      <c r="F7" s="129" t="s">
        <v>400</v>
      </c>
      <c r="G7" s="50">
        <f>SUM(G11:G13979)</f>
        <v>0</v>
      </c>
      <c r="H7" s="50">
        <f>SUM(H11:H13979)</f>
        <v>0</v>
      </c>
      <c r="W7" s="35">
        <f>SUM(E11:E13986)</f>
        <v>0</v>
      </c>
      <c r="X7" s="35">
        <f>G7</f>
        <v>0</v>
      </c>
    </row>
    <row r="8" spans="1:24" ht="12" customHeight="1" x14ac:dyDescent="0.2">
      <c r="A8" s="529" t="s">
        <v>8</v>
      </c>
      <c r="B8" s="530" t="s">
        <v>0</v>
      </c>
      <c r="C8" s="37">
        <f>C6-C7</f>
        <v>0</v>
      </c>
      <c r="D8" s="391" t="str">
        <f>IF(C8&lt;0,"Die geplanten Ausgaben wurden überschritten! Begründung erforderlich!","")</f>
        <v/>
      </c>
      <c r="E8" s="311"/>
      <c r="F8" s="309"/>
      <c r="G8" s="309"/>
      <c r="H8" s="309"/>
    </row>
    <row r="9" spans="1:24" ht="11.25" hidden="1" customHeight="1" x14ac:dyDescent="0.2">
      <c r="A9" s="278"/>
      <c r="B9" s="167" t="s">
        <v>418</v>
      </c>
      <c r="C9" s="37"/>
      <c r="D9" s="75"/>
      <c r="E9" s="180" t="s">
        <v>417</v>
      </c>
      <c r="F9" s="180" t="s">
        <v>416</v>
      </c>
      <c r="G9" s="181" t="s">
        <v>415</v>
      </c>
      <c r="H9" s="65"/>
      <c r="I9" s="167" t="s">
        <v>419</v>
      </c>
    </row>
    <row r="10" spans="1:24" s="152" customFormat="1" ht="33.75" x14ac:dyDescent="0.2">
      <c r="A10" s="26" t="s">
        <v>1</v>
      </c>
      <c r="B10" s="26" t="s">
        <v>2</v>
      </c>
      <c r="C10" s="26" t="s">
        <v>10</v>
      </c>
      <c r="D10" s="26" t="s">
        <v>79</v>
      </c>
      <c r="E10" s="26" t="s">
        <v>5</v>
      </c>
      <c r="F10" s="38" t="s">
        <v>20</v>
      </c>
      <c r="G10" s="160" t="s">
        <v>24</v>
      </c>
      <c r="H10" s="160" t="s">
        <v>398</v>
      </c>
      <c r="I10" s="160" t="s">
        <v>399</v>
      </c>
    </row>
    <row r="11" spans="1:24" x14ac:dyDescent="0.2">
      <c r="A11" s="28" t="str">
        <f>IF(E11&lt;&gt;"",1,"")</f>
        <v/>
      </c>
      <c r="B11" s="52"/>
      <c r="C11" s="47"/>
      <c r="D11" s="47"/>
      <c r="E11" s="48"/>
      <c r="F11" s="49"/>
      <c r="G11" s="415" t="str">
        <f t="shared" ref="G11:G74" si="0">IF(E11&lt;&gt;"",E11,"")</f>
        <v/>
      </c>
      <c r="H11" s="427" t="str">
        <f t="shared" ref="H11:H74" si="1">IF(E11="","",G11-E11)</f>
        <v/>
      </c>
      <c r="I11" s="419"/>
    </row>
    <row r="12" spans="1:24" x14ac:dyDescent="0.2">
      <c r="A12" s="28" t="str">
        <f t="shared" ref="A12:A75" si="2">IF(E12&lt;&gt;"",A11+1,"")</f>
        <v/>
      </c>
      <c r="B12" s="52"/>
      <c r="C12" s="47"/>
      <c r="D12" s="47"/>
      <c r="E12" s="48"/>
      <c r="F12" s="49"/>
      <c r="G12" s="415" t="str">
        <f t="shared" si="0"/>
        <v/>
      </c>
      <c r="H12" s="427" t="str">
        <f t="shared" si="1"/>
        <v/>
      </c>
      <c r="I12" s="419"/>
    </row>
    <row r="13" spans="1:24" x14ac:dyDescent="0.2">
      <c r="A13" s="28" t="str">
        <f t="shared" si="2"/>
        <v/>
      </c>
      <c r="B13" s="52"/>
      <c r="C13" s="47"/>
      <c r="D13" s="47"/>
      <c r="E13" s="48"/>
      <c r="F13" s="49"/>
      <c r="G13" s="415" t="str">
        <f t="shared" si="0"/>
        <v/>
      </c>
      <c r="H13" s="427" t="str">
        <f t="shared" si="1"/>
        <v/>
      </c>
      <c r="I13" s="419"/>
    </row>
    <row r="14" spans="1:24" x14ac:dyDescent="0.2">
      <c r="A14" s="28" t="str">
        <f t="shared" si="2"/>
        <v/>
      </c>
      <c r="B14" s="52"/>
      <c r="C14" s="47"/>
      <c r="D14" s="47"/>
      <c r="E14" s="48"/>
      <c r="F14" s="49"/>
      <c r="G14" s="415" t="str">
        <f t="shared" si="0"/>
        <v/>
      </c>
      <c r="H14" s="427" t="str">
        <f t="shared" si="1"/>
        <v/>
      </c>
      <c r="I14" s="419"/>
    </row>
    <row r="15" spans="1:24" x14ac:dyDescent="0.2">
      <c r="A15" s="28" t="str">
        <f t="shared" si="2"/>
        <v/>
      </c>
      <c r="B15" s="52"/>
      <c r="C15" s="47"/>
      <c r="D15" s="47"/>
      <c r="E15" s="48"/>
      <c r="F15" s="49"/>
      <c r="G15" s="415" t="str">
        <f t="shared" si="0"/>
        <v/>
      </c>
      <c r="H15" s="427" t="str">
        <f t="shared" si="1"/>
        <v/>
      </c>
      <c r="I15" s="419"/>
    </row>
    <row r="16" spans="1:24" x14ac:dyDescent="0.2">
      <c r="A16" s="28" t="str">
        <f t="shared" si="2"/>
        <v/>
      </c>
      <c r="B16" s="52"/>
      <c r="C16" s="47"/>
      <c r="D16" s="47"/>
      <c r="E16" s="48"/>
      <c r="F16" s="49"/>
      <c r="G16" s="415" t="str">
        <f t="shared" si="0"/>
        <v/>
      </c>
      <c r="H16" s="427" t="str">
        <f t="shared" si="1"/>
        <v/>
      </c>
      <c r="I16" s="419"/>
    </row>
    <row r="17" spans="1:9" x14ac:dyDescent="0.2">
      <c r="A17" s="28" t="str">
        <f t="shared" si="2"/>
        <v/>
      </c>
      <c r="B17" s="52"/>
      <c r="C17" s="47"/>
      <c r="D17" s="47"/>
      <c r="E17" s="48"/>
      <c r="F17" s="49"/>
      <c r="G17" s="415" t="str">
        <f t="shared" si="0"/>
        <v/>
      </c>
      <c r="H17" s="427" t="str">
        <f t="shared" si="1"/>
        <v/>
      </c>
      <c r="I17" s="419"/>
    </row>
    <row r="18" spans="1:9" x14ac:dyDescent="0.2">
      <c r="A18" s="28" t="str">
        <f t="shared" si="2"/>
        <v/>
      </c>
      <c r="B18" s="52"/>
      <c r="C18" s="47"/>
      <c r="D18" s="47"/>
      <c r="E18" s="48"/>
      <c r="F18" s="49"/>
      <c r="G18" s="415" t="str">
        <f t="shared" si="0"/>
        <v/>
      </c>
      <c r="H18" s="427" t="str">
        <f t="shared" si="1"/>
        <v/>
      </c>
      <c r="I18" s="419"/>
    </row>
    <row r="19" spans="1:9" x14ac:dyDescent="0.2">
      <c r="A19" s="28" t="str">
        <f t="shared" si="2"/>
        <v/>
      </c>
      <c r="B19" s="52"/>
      <c r="C19" s="47"/>
      <c r="D19" s="47"/>
      <c r="E19" s="48"/>
      <c r="F19" s="49"/>
      <c r="G19" s="415" t="str">
        <f t="shared" si="0"/>
        <v/>
      </c>
      <c r="H19" s="427" t="str">
        <f t="shared" si="1"/>
        <v/>
      </c>
      <c r="I19" s="419"/>
    </row>
    <row r="20" spans="1:9" x14ac:dyDescent="0.2">
      <c r="A20" s="28" t="str">
        <f t="shared" si="2"/>
        <v/>
      </c>
      <c r="B20" s="52"/>
      <c r="C20" s="47"/>
      <c r="D20" s="47"/>
      <c r="E20" s="48"/>
      <c r="F20" s="49"/>
      <c r="G20" s="415" t="str">
        <f t="shared" si="0"/>
        <v/>
      </c>
      <c r="H20" s="427" t="str">
        <f t="shared" si="1"/>
        <v/>
      </c>
      <c r="I20" s="419"/>
    </row>
    <row r="21" spans="1:9" x14ac:dyDescent="0.2">
      <c r="A21" s="28" t="str">
        <f t="shared" si="2"/>
        <v/>
      </c>
      <c r="B21" s="52"/>
      <c r="C21" s="47"/>
      <c r="D21" s="47"/>
      <c r="E21" s="48"/>
      <c r="F21" s="49"/>
      <c r="G21" s="415" t="str">
        <f t="shared" si="0"/>
        <v/>
      </c>
      <c r="H21" s="427" t="str">
        <f t="shared" si="1"/>
        <v/>
      </c>
      <c r="I21" s="419"/>
    </row>
    <row r="22" spans="1:9" x14ac:dyDescent="0.2">
      <c r="A22" s="28" t="str">
        <f t="shared" si="2"/>
        <v/>
      </c>
      <c r="B22" s="52"/>
      <c r="C22" s="47"/>
      <c r="D22" s="47"/>
      <c r="E22" s="48"/>
      <c r="F22" s="49"/>
      <c r="G22" s="415" t="str">
        <f t="shared" si="0"/>
        <v/>
      </c>
      <c r="H22" s="427" t="str">
        <f t="shared" si="1"/>
        <v/>
      </c>
      <c r="I22" s="419"/>
    </row>
    <row r="23" spans="1:9" x14ac:dyDescent="0.2">
      <c r="A23" s="28" t="str">
        <f t="shared" si="2"/>
        <v/>
      </c>
      <c r="B23" s="52"/>
      <c r="C23" s="47"/>
      <c r="D23" s="47"/>
      <c r="E23" s="48"/>
      <c r="F23" s="49"/>
      <c r="G23" s="415" t="str">
        <f t="shared" si="0"/>
        <v/>
      </c>
      <c r="H23" s="427" t="str">
        <f t="shared" si="1"/>
        <v/>
      </c>
      <c r="I23" s="419"/>
    </row>
    <row r="24" spans="1:9" x14ac:dyDescent="0.2">
      <c r="A24" s="28" t="str">
        <f t="shared" si="2"/>
        <v/>
      </c>
      <c r="B24" s="52"/>
      <c r="C24" s="47"/>
      <c r="D24" s="47"/>
      <c r="E24" s="48"/>
      <c r="F24" s="49"/>
      <c r="G24" s="415" t="str">
        <f t="shared" si="0"/>
        <v/>
      </c>
      <c r="H24" s="427" t="str">
        <f t="shared" si="1"/>
        <v/>
      </c>
      <c r="I24" s="419"/>
    </row>
    <row r="25" spans="1:9" x14ac:dyDescent="0.2">
      <c r="A25" s="28" t="str">
        <f t="shared" si="2"/>
        <v/>
      </c>
      <c r="B25" s="52"/>
      <c r="C25" s="47"/>
      <c r="D25" s="47"/>
      <c r="E25" s="48"/>
      <c r="F25" s="49"/>
      <c r="G25" s="415" t="str">
        <f t="shared" si="0"/>
        <v/>
      </c>
      <c r="H25" s="427" t="str">
        <f t="shared" si="1"/>
        <v/>
      </c>
      <c r="I25" s="419"/>
    </row>
    <row r="26" spans="1:9" x14ac:dyDescent="0.2">
      <c r="A26" s="28" t="str">
        <f t="shared" si="2"/>
        <v/>
      </c>
      <c r="B26" s="52"/>
      <c r="C26" s="47"/>
      <c r="D26" s="47"/>
      <c r="E26" s="48"/>
      <c r="F26" s="49"/>
      <c r="G26" s="415" t="str">
        <f t="shared" si="0"/>
        <v/>
      </c>
      <c r="H26" s="427" t="str">
        <f t="shared" si="1"/>
        <v/>
      </c>
      <c r="I26" s="419"/>
    </row>
    <row r="27" spans="1:9" x14ac:dyDescent="0.2">
      <c r="A27" s="28" t="str">
        <f t="shared" si="2"/>
        <v/>
      </c>
      <c r="B27" s="52"/>
      <c r="C27" s="47"/>
      <c r="D27" s="47"/>
      <c r="E27" s="48"/>
      <c r="F27" s="49"/>
      <c r="G27" s="415" t="str">
        <f t="shared" si="0"/>
        <v/>
      </c>
      <c r="H27" s="427" t="str">
        <f t="shared" si="1"/>
        <v/>
      </c>
      <c r="I27" s="419"/>
    </row>
    <row r="28" spans="1:9" x14ac:dyDescent="0.2">
      <c r="A28" s="28" t="str">
        <f t="shared" si="2"/>
        <v/>
      </c>
      <c r="B28" s="52"/>
      <c r="C28" s="47"/>
      <c r="D28" s="47"/>
      <c r="E28" s="48"/>
      <c r="F28" s="49"/>
      <c r="G28" s="415" t="str">
        <f t="shared" si="0"/>
        <v/>
      </c>
      <c r="H28" s="427" t="str">
        <f t="shared" si="1"/>
        <v/>
      </c>
      <c r="I28" s="419"/>
    </row>
    <row r="29" spans="1:9" x14ac:dyDescent="0.2">
      <c r="A29" s="28" t="str">
        <f t="shared" si="2"/>
        <v/>
      </c>
      <c r="B29" s="52"/>
      <c r="C29" s="47"/>
      <c r="D29" s="47"/>
      <c r="E29" s="48"/>
      <c r="F29" s="49"/>
      <c r="G29" s="415" t="str">
        <f t="shared" si="0"/>
        <v/>
      </c>
      <c r="H29" s="427" t="str">
        <f t="shared" si="1"/>
        <v/>
      </c>
      <c r="I29" s="419"/>
    </row>
    <row r="30" spans="1:9" x14ac:dyDescent="0.2">
      <c r="A30" s="28" t="str">
        <f t="shared" si="2"/>
        <v/>
      </c>
      <c r="B30" s="52"/>
      <c r="C30" s="47"/>
      <c r="D30" s="47"/>
      <c r="E30" s="48"/>
      <c r="F30" s="49"/>
      <c r="G30" s="415" t="str">
        <f t="shared" si="0"/>
        <v/>
      </c>
      <c r="H30" s="427" t="str">
        <f t="shared" si="1"/>
        <v/>
      </c>
      <c r="I30" s="419"/>
    </row>
    <row r="31" spans="1:9" x14ac:dyDescent="0.2">
      <c r="A31" s="28" t="str">
        <f t="shared" si="2"/>
        <v/>
      </c>
      <c r="B31" s="52"/>
      <c r="C31" s="47"/>
      <c r="D31" s="47"/>
      <c r="E31" s="48"/>
      <c r="F31" s="49"/>
      <c r="G31" s="415" t="str">
        <f t="shared" si="0"/>
        <v/>
      </c>
      <c r="H31" s="427" t="str">
        <f t="shared" si="1"/>
        <v/>
      </c>
      <c r="I31" s="419"/>
    </row>
    <row r="32" spans="1:9" x14ac:dyDescent="0.2">
      <c r="A32" s="28" t="str">
        <f t="shared" si="2"/>
        <v/>
      </c>
      <c r="B32" s="52"/>
      <c r="C32" s="47"/>
      <c r="D32" s="47"/>
      <c r="E32" s="48"/>
      <c r="F32" s="49"/>
      <c r="G32" s="415" t="str">
        <f t="shared" si="0"/>
        <v/>
      </c>
      <c r="H32" s="427" t="str">
        <f t="shared" si="1"/>
        <v/>
      </c>
      <c r="I32" s="419"/>
    </row>
    <row r="33" spans="1:9" x14ac:dyDescent="0.2">
      <c r="A33" s="28" t="str">
        <f t="shared" si="2"/>
        <v/>
      </c>
      <c r="B33" s="52"/>
      <c r="C33" s="47"/>
      <c r="D33" s="47"/>
      <c r="E33" s="48"/>
      <c r="F33" s="49"/>
      <c r="G33" s="415" t="str">
        <f t="shared" si="0"/>
        <v/>
      </c>
      <c r="H33" s="427" t="str">
        <f t="shared" si="1"/>
        <v/>
      </c>
      <c r="I33" s="419"/>
    </row>
    <row r="34" spans="1:9" x14ac:dyDescent="0.2">
      <c r="A34" s="28" t="str">
        <f t="shared" si="2"/>
        <v/>
      </c>
      <c r="B34" s="52"/>
      <c r="C34" s="47"/>
      <c r="D34" s="47"/>
      <c r="E34" s="48"/>
      <c r="F34" s="49"/>
      <c r="G34" s="415" t="str">
        <f t="shared" si="0"/>
        <v/>
      </c>
      <c r="H34" s="427" t="str">
        <f t="shared" si="1"/>
        <v/>
      </c>
      <c r="I34" s="419"/>
    </row>
    <row r="35" spans="1:9" x14ac:dyDescent="0.2">
      <c r="A35" s="28" t="str">
        <f t="shared" si="2"/>
        <v/>
      </c>
      <c r="B35" s="52"/>
      <c r="C35" s="47"/>
      <c r="D35" s="47"/>
      <c r="E35" s="48"/>
      <c r="F35" s="49"/>
      <c r="G35" s="415" t="str">
        <f t="shared" si="0"/>
        <v/>
      </c>
      <c r="H35" s="427" t="str">
        <f t="shared" si="1"/>
        <v/>
      </c>
      <c r="I35" s="419"/>
    </row>
    <row r="36" spans="1:9" x14ac:dyDescent="0.2">
      <c r="A36" s="28" t="str">
        <f t="shared" si="2"/>
        <v/>
      </c>
      <c r="B36" s="52"/>
      <c r="C36" s="47"/>
      <c r="D36" s="47"/>
      <c r="E36" s="48"/>
      <c r="F36" s="49"/>
      <c r="G36" s="415" t="str">
        <f t="shared" si="0"/>
        <v/>
      </c>
      <c r="H36" s="427" t="str">
        <f t="shared" si="1"/>
        <v/>
      </c>
      <c r="I36" s="419"/>
    </row>
    <row r="37" spans="1:9" x14ac:dyDescent="0.2">
      <c r="A37" s="28" t="str">
        <f t="shared" si="2"/>
        <v/>
      </c>
      <c r="B37" s="52"/>
      <c r="C37" s="47"/>
      <c r="D37" s="47"/>
      <c r="E37" s="48"/>
      <c r="F37" s="49"/>
      <c r="G37" s="415" t="str">
        <f t="shared" si="0"/>
        <v/>
      </c>
      <c r="H37" s="427" t="str">
        <f t="shared" si="1"/>
        <v/>
      </c>
      <c r="I37" s="419"/>
    </row>
    <row r="38" spans="1:9" x14ac:dyDescent="0.2">
      <c r="A38" s="28" t="str">
        <f t="shared" si="2"/>
        <v/>
      </c>
      <c r="B38" s="52"/>
      <c r="C38" s="47"/>
      <c r="D38" s="47"/>
      <c r="E38" s="48"/>
      <c r="F38" s="49"/>
      <c r="G38" s="415" t="str">
        <f t="shared" si="0"/>
        <v/>
      </c>
      <c r="H38" s="427" t="str">
        <f t="shared" si="1"/>
        <v/>
      </c>
      <c r="I38" s="419"/>
    </row>
    <row r="39" spans="1:9" x14ac:dyDescent="0.2">
      <c r="A39" s="28" t="str">
        <f t="shared" si="2"/>
        <v/>
      </c>
      <c r="B39" s="52"/>
      <c r="C39" s="47"/>
      <c r="D39" s="47"/>
      <c r="E39" s="48"/>
      <c r="F39" s="49"/>
      <c r="G39" s="415" t="str">
        <f t="shared" si="0"/>
        <v/>
      </c>
      <c r="H39" s="427" t="str">
        <f t="shared" si="1"/>
        <v/>
      </c>
      <c r="I39" s="419"/>
    </row>
    <row r="40" spans="1:9" x14ac:dyDescent="0.2">
      <c r="A40" s="28" t="str">
        <f t="shared" si="2"/>
        <v/>
      </c>
      <c r="B40" s="52"/>
      <c r="C40" s="47"/>
      <c r="D40" s="47"/>
      <c r="E40" s="48"/>
      <c r="F40" s="49"/>
      <c r="G40" s="415" t="str">
        <f t="shared" si="0"/>
        <v/>
      </c>
      <c r="H40" s="427" t="str">
        <f t="shared" si="1"/>
        <v/>
      </c>
      <c r="I40" s="419"/>
    </row>
    <row r="41" spans="1:9" x14ac:dyDescent="0.2">
      <c r="A41" s="28" t="str">
        <f t="shared" si="2"/>
        <v/>
      </c>
      <c r="B41" s="52"/>
      <c r="C41" s="47"/>
      <c r="D41" s="47"/>
      <c r="E41" s="48"/>
      <c r="F41" s="49"/>
      <c r="G41" s="415" t="str">
        <f t="shared" si="0"/>
        <v/>
      </c>
      <c r="H41" s="427" t="str">
        <f t="shared" si="1"/>
        <v/>
      </c>
      <c r="I41" s="419"/>
    </row>
    <row r="42" spans="1:9" x14ac:dyDescent="0.2">
      <c r="A42" s="28" t="str">
        <f t="shared" si="2"/>
        <v/>
      </c>
      <c r="B42" s="52"/>
      <c r="C42" s="47"/>
      <c r="D42" s="47"/>
      <c r="E42" s="48"/>
      <c r="F42" s="49"/>
      <c r="G42" s="415" t="str">
        <f t="shared" si="0"/>
        <v/>
      </c>
      <c r="H42" s="427" t="str">
        <f t="shared" si="1"/>
        <v/>
      </c>
      <c r="I42" s="419"/>
    </row>
    <row r="43" spans="1:9" x14ac:dyDescent="0.2">
      <c r="A43" s="28" t="str">
        <f t="shared" si="2"/>
        <v/>
      </c>
      <c r="B43" s="52"/>
      <c r="C43" s="47"/>
      <c r="D43" s="47"/>
      <c r="E43" s="48"/>
      <c r="F43" s="49"/>
      <c r="G43" s="415" t="str">
        <f t="shared" si="0"/>
        <v/>
      </c>
      <c r="H43" s="427" t="str">
        <f t="shared" si="1"/>
        <v/>
      </c>
      <c r="I43" s="419"/>
    </row>
    <row r="44" spans="1:9" x14ac:dyDescent="0.2">
      <c r="A44" s="28" t="str">
        <f t="shared" si="2"/>
        <v/>
      </c>
      <c r="B44" s="52"/>
      <c r="C44" s="47"/>
      <c r="D44" s="47"/>
      <c r="E44" s="48"/>
      <c r="F44" s="49"/>
      <c r="G44" s="415" t="str">
        <f t="shared" si="0"/>
        <v/>
      </c>
      <c r="H44" s="427" t="str">
        <f t="shared" si="1"/>
        <v/>
      </c>
      <c r="I44" s="419"/>
    </row>
    <row r="45" spans="1:9" x14ac:dyDescent="0.2">
      <c r="A45" s="28" t="str">
        <f t="shared" si="2"/>
        <v/>
      </c>
      <c r="B45" s="52"/>
      <c r="C45" s="47"/>
      <c r="D45" s="47"/>
      <c r="E45" s="48"/>
      <c r="F45" s="49"/>
      <c r="G45" s="415" t="str">
        <f t="shared" si="0"/>
        <v/>
      </c>
      <c r="H45" s="427" t="str">
        <f t="shared" si="1"/>
        <v/>
      </c>
      <c r="I45" s="419"/>
    </row>
    <row r="46" spans="1:9" x14ac:dyDescent="0.2">
      <c r="A46" s="28" t="str">
        <f t="shared" si="2"/>
        <v/>
      </c>
      <c r="B46" s="52"/>
      <c r="C46" s="47"/>
      <c r="D46" s="47"/>
      <c r="E46" s="48"/>
      <c r="F46" s="49"/>
      <c r="G46" s="415" t="str">
        <f t="shared" si="0"/>
        <v/>
      </c>
      <c r="H46" s="427" t="str">
        <f t="shared" si="1"/>
        <v/>
      </c>
      <c r="I46" s="419"/>
    </row>
    <row r="47" spans="1:9" x14ac:dyDescent="0.2">
      <c r="A47" s="28" t="str">
        <f t="shared" si="2"/>
        <v/>
      </c>
      <c r="B47" s="52"/>
      <c r="C47" s="47"/>
      <c r="D47" s="47"/>
      <c r="E47" s="48"/>
      <c r="F47" s="49"/>
      <c r="G47" s="415" t="str">
        <f t="shared" si="0"/>
        <v/>
      </c>
      <c r="H47" s="427" t="str">
        <f t="shared" si="1"/>
        <v/>
      </c>
      <c r="I47" s="419"/>
    </row>
    <row r="48" spans="1:9" x14ac:dyDescent="0.2">
      <c r="A48" s="28" t="str">
        <f t="shared" si="2"/>
        <v/>
      </c>
      <c r="B48" s="52"/>
      <c r="C48" s="47"/>
      <c r="D48" s="47"/>
      <c r="E48" s="48"/>
      <c r="F48" s="49"/>
      <c r="G48" s="415" t="str">
        <f t="shared" si="0"/>
        <v/>
      </c>
      <c r="H48" s="427" t="str">
        <f t="shared" si="1"/>
        <v/>
      </c>
      <c r="I48" s="419"/>
    </row>
    <row r="49" spans="1:9" x14ac:dyDescent="0.2">
      <c r="A49" s="28" t="str">
        <f t="shared" si="2"/>
        <v/>
      </c>
      <c r="B49" s="52"/>
      <c r="C49" s="47"/>
      <c r="D49" s="47"/>
      <c r="E49" s="48"/>
      <c r="F49" s="49"/>
      <c r="G49" s="415" t="str">
        <f t="shared" si="0"/>
        <v/>
      </c>
      <c r="H49" s="427" t="str">
        <f t="shared" si="1"/>
        <v/>
      </c>
      <c r="I49" s="419"/>
    </row>
    <row r="50" spans="1:9" x14ac:dyDescent="0.2">
      <c r="A50" s="28" t="str">
        <f t="shared" si="2"/>
        <v/>
      </c>
      <c r="B50" s="52"/>
      <c r="C50" s="47"/>
      <c r="D50" s="47"/>
      <c r="E50" s="48"/>
      <c r="F50" s="49"/>
      <c r="G50" s="415" t="str">
        <f t="shared" si="0"/>
        <v/>
      </c>
      <c r="H50" s="427" t="str">
        <f t="shared" si="1"/>
        <v/>
      </c>
      <c r="I50" s="419"/>
    </row>
    <row r="51" spans="1:9" x14ac:dyDescent="0.2">
      <c r="A51" s="28" t="str">
        <f t="shared" si="2"/>
        <v/>
      </c>
      <c r="B51" s="52"/>
      <c r="C51" s="47"/>
      <c r="D51" s="47"/>
      <c r="E51" s="48"/>
      <c r="F51" s="49"/>
      <c r="G51" s="415" t="str">
        <f t="shared" si="0"/>
        <v/>
      </c>
      <c r="H51" s="427" t="str">
        <f t="shared" si="1"/>
        <v/>
      </c>
      <c r="I51" s="419"/>
    </row>
    <row r="52" spans="1:9" x14ac:dyDescent="0.2">
      <c r="A52" s="28" t="str">
        <f t="shared" si="2"/>
        <v/>
      </c>
      <c r="B52" s="52"/>
      <c r="C52" s="47"/>
      <c r="D52" s="47"/>
      <c r="E52" s="48"/>
      <c r="F52" s="49"/>
      <c r="G52" s="415" t="str">
        <f t="shared" si="0"/>
        <v/>
      </c>
      <c r="H52" s="427" t="str">
        <f t="shared" si="1"/>
        <v/>
      </c>
      <c r="I52" s="419"/>
    </row>
    <row r="53" spans="1:9" x14ac:dyDescent="0.2">
      <c r="A53" s="28" t="str">
        <f t="shared" si="2"/>
        <v/>
      </c>
      <c r="B53" s="52"/>
      <c r="C53" s="47"/>
      <c r="D53" s="47"/>
      <c r="E53" s="48"/>
      <c r="F53" s="49"/>
      <c r="G53" s="415" t="str">
        <f t="shared" si="0"/>
        <v/>
      </c>
      <c r="H53" s="427" t="str">
        <f t="shared" si="1"/>
        <v/>
      </c>
      <c r="I53" s="419"/>
    </row>
    <row r="54" spans="1:9" x14ac:dyDescent="0.2">
      <c r="A54" s="28" t="str">
        <f t="shared" si="2"/>
        <v/>
      </c>
      <c r="B54" s="52"/>
      <c r="C54" s="47"/>
      <c r="D54" s="47"/>
      <c r="E54" s="48"/>
      <c r="F54" s="49"/>
      <c r="G54" s="415" t="str">
        <f t="shared" si="0"/>
        <v/>
      </c>
      <c r="H54" s="427" t="str">
        <f t="shared" si="1"/>
        <v/>
      </c>
      <c r="I54" s="419"/>
    </row>
    <row r="55" spans="1:9" x14ac:dyDescent="0.2">
      <c r="A55" s="28" t="str">
        <f t="shared" si="2"/>
        <v/>
      </c>
      <c r="B55" s="52"/>
      <c r="C55" s="47"/>
      <c r="D55" s="47"/>
      <c r="E55" s="48"/>
      <c r="F55" s="49"/>
      <c r="G55" s="415" t="str">
        <f t="shared" si="0"/>
        <v/>
      </c>
      <c r="H55" s="427" t="str">
        <f t="shared" si="1"/>
        <v/>
      </c>
      <c r="I55" s="419"/>
    </row>
    <row r="56" spans="1:9" x14ac:dyDescent="0.2">
      <c r="A56" s="28" t="str">
        <f t="shared" si="2"/>
        <v/>
      </c>
      <c r="B56" s="52"/>
      <c r="C56" s="47"/>
      <c r="D56" s="47"/>
      <c r="E56" s="48"/>
      <c r="F56" s="49"/>
      <c r="G56" s="415" t="str">
        <f t="shared" si="0"/>
        <v/>
      </c>
      <c r="H56" s="427" t="str">
        <f t="shared" si="1"/>
        <v/>
      </c>
      <c r="I56" s="419"/>
    </row>
    <row r="57" spans="1:9" x14ac:dyDescent="0.2">
      <c r="A57" s="28" t="str">
        <f t="shared" si="2"/>
        <v/>
      </c>
      <c r="B57" s="52"/>
      <c r="C57" s="47"/>
      <c r="D57" s="47"/>
      <c r="E57" s="48"/>
      <c r="F57" s="49"/>
      <c r="G57" s="415" t="str">
        <f t="shared" si="0"/>
        <v/>
      </c>
      <c r="H57" s="427" t="str">
        <f t="shared" si="1"/>
        <v/>
      </c>
      <c r="I57" s="419"/>
    </row>
    <row r="58" spans="1:9" x14ac:dyDescent="0.2">
      <c r="A58" s="28" t="str">
        <f t="shared" si="2"/>
        <v/>
      </c>
      <c r="B58" s="52"/>
      <c r="C58" s="47"/>
      <c r="D58" s="47"/>
      <c r="E58" s="48"/>
      <c r="F58" s="49"/>
      <c r="G58" s="415" t="str">
        <f t="shared" si="0"/>
        <v/>
      </c>
      <c r="H58" s="427" t="str">
        <f t="shared" si="1"/>
        <v/>
      </c>
      <c r="I58" s="419"/>
    </row>
    <row r="59" spans="1:9" x14ac:dyDescent="0.2">
      <c r="A59" s="28" t="str">
        <f t="shared" si="2"/>
        <v/>
      </c>
      <c r="B59" s="52"/>
      <c r="C59" s="47"/>
      <c r="D59" s="47"/>
      <c r="E59" s="48"/>
      <c r="F59" s="49"/>
      <c r="G59" s="415" t="str">
        <f t="shared" si="0"/>
        <v/>
      </c>
      <c r="H59" s="427" t="str">
        <f t="shared" si="1"/>
        <v/>
      </c>
      <c r="I59" s="419"/>
    </row>
    <row r="60" spans="1:9" x14ac:dyDescent="0.2">
      <c r="A60" s="28" t="str">
        <f t="shared" si="2"/>
        <v/>
      </c>
      <c r="B60" s="52"/>
      <c r="C60" s="47"/>
      <c r="D60" s="47"/>
      <c r="E60" s="48"/>
      <c r="F60" s="49"/>
      <c r="G60" s="415" t="str">
        <f t="shared" si="0"/>
        <v/>
      </c>
      <c r="H60" s="427" t="str">
        <f t="shared" si="1"/>
        <v/>
      </c>
      <c r="I60" s="419"/>
    </row>
    <row r="61" spans="1:9" x14ac:dyDescent="0.2">
      <c r="A61" s="28" t="str">
        <f t="shared" si="2"/>
        <v/>
      </c>
      <c r="B61" s="52"/>
      <c r="C61" s="47"/>
      <c r="D61" s="47"/>
      <c r="E61" s="48"/>
      <c r="F61" s="49"/>
      <c r="G61" s="415" t="str">
        <f t="shared" si="0"/>
        <v/>
      </c>
      <c r="H61" s="427" t="str">
        <f t="shared" si="1"/>
        <v/>
      </c>
      <c r="I61" s="419"/>
    </row>
    <row r="62" spans="1:9" x14ac:dyDescent="0.2">
      <c r="A62" s="28" t="str">
        <f t="shared" si="2"/>
        <v/>
      </c>
      <c r="B62" s="52"/>
      <c r="C62" s="47"/>
      <c r="D62" s="47"/>
      <c r="E62" s="48"/>
      <c r="F62" s="49"/>
      <c r="G62" s="415" t="str">
        <f t="shared" si="0"/>
        <v/>
      </c>
      <c r="H62" s="427" t="str">
        <f t="shared" si="1"/>
        <v/>
      </c>
      <c r="I62" s="419"/>
    </row>
    <row r="63" spans="1:9" x14ac:dyDescent="0.2">
      <c r="A63" s="28" t="str">
        <f t="shared" si="2"/>
        <v/>
      </c>
      <c r="B63" s="52"/>
      <c r="C63" s="47"/>
      <c r="D63" s="47"/>
      <c r="E63" s="48"/>
      <c r="F63" s="49"/>
      <c r="G63" s="415" t="str">
        <f t="shared" si="0"/>
        <v/>
      </c>
      <c r="H63" s="427" t="str">
        <f t="shared" si="1"/>
        <v/>
      </c>
      <c r="I63" s="419"/>
    </row>
    <row r="64" spans="1:9" x14ac:dyDescent="0.2">
      <c r="A64" s="28" t="str">
        <f t="shared" si="2"/>
        <v/>
      </c>
      <c r="B64" s="52"/>
      <c r="C64" s="47"/>
      <c r="D64" s="47"/>
      <c r="E64" s="48"/>
      <c r="F64" s="49"/>
      <c r="G64" s="415" t="str">
        <f t="shared" si="0"/>
        <v/>
      </c>
      <c r="H64" s="427" t="str">
        <f t="shared" si="1"/>
        <v/>
      </c>
      <c r="I64" s="419"/>
    </row>
    <row r="65" spans="1:9" x14ac:dyDescent="0.2">
      <c r="A65" s="28" t="str">
        <f t="shared" si="2"/>
        <v/>
      </c>
      <c r="B65" s="52"/>
      <c r="C65" s="47"/>
      <c r="D65" s="47"/>
      <c r="E65" s="48"/>
      <c r="F65" s="49"/>
      <c r="G65" s="415" t="str">
        <f t="shared" si="0"/>
        <v/>
      </c>
      <c r="H65" s="427" t="str">
        <f t="shared" si="1"/>
        <v/>
      </c>
      <c r="I65" s="419"/>
    </row>
    <row r="66" spans="1:9" x14ac:dyDescent="0.2">
      <c r="A66" s="28" t="str">
        <f t="shared" si="2"/>
        <v/>
      </c>
      <c r="B66" s="52"/>
      <c r="C66" s="47"/>
      <c r="D66" s="47"/>
      <c r="E66" s="48"/>
      <c r="F66" s="49"/>
      <c r="G66" s="415" t="str">
        <f t="shared" si="0"/>
        <v/>
      </c>
      <c r="H66" s="427" t="str">
        <f t="shared" si="1"/>
        <v/>
      </c>
      <c r="I66" s="419"/>
    </row>
    <row r="67" spans="1:9" x14ac:dyDescent="0.2">
      <c r="A67" s="28" t="str">
        <f t="shared" si="2"/>
        <v/>
      </c>
      <c r="B67" s="52"/>
      <c r="C67" s="47"/>
      <c r="D67" s="47"/>
      <c r="E67" s="48"/>
      <c r="F67" s="49"/>
      <c r="G67" s="415" t="str">
        <f t="shared" si="0"/>
        <v/>
      </c>
      <c r="H67" s="427" t="str">
        <f t="shared" si="1"/>
        <v/>
      </c>
      <c r="I67" s="419"/>
    </row>
    <row r="68" spans="1:9" x14ac:dyDescent="0.2">
      <c r="A68" s="28" t="str">
        <f t="shared" si="2"/>
        <v/>
      </c>
      <c r="B68" s="52"/>
      <c r="C68" s="47"/>
      <c r="D68" s="47"/>
      <c r="E68" s="48"/>
      <c r="F68" s="49"/>
      <c r="G68" s="415" t="str">
        <f t="shared" si="0"/>
        <v/>
      </c>
      <c r="H68" s="427" t="str">
        <f t="shared" si="1"/>
        <v/>
      </c>
      <c r="I68" s="419"/>
    </row>
    <row r="69" spans="1:9" x14ac:dyDescent="0.2">
      <c r="A69" s="28" t="str">
        <f t="shared" si="2"/>
        <v/>
      </c>
      <c r="B69" s="52"/>
      <c r="C69" s="47"/>
      <c r="D69" s="47"/>
      <c r="E69" s="48"/>
      <c r="F69" s="49"/>
      <c r="G69" s="415" t="str">
        <f t="shared" si="0"/>
        <v/>
      </c>
      <c r="H69" s="427" t="str">
        <f t="shared" si="1"/>
        <v/>
      </c>
      <c r="I69" s="419"/>
    </row>
    <row r="70" spans="1:9" x14ac:dyDescent="0.2">
      <c r="A70" s="28" t="str">
        <f t="shared" si="2"/>
        <v/>
      </c>
      <c r="B70" s="52"/>
      <c r="C70" s="47"/>
      <c r="D70" s="47"/>
      <c r="E70" s="48"/>
      <c r="F70" s="49"/>
      <c r="G70" s="415" t="str">
        <f t="shared" si="0"/>
        <v/>
      </c>
      <c r="H70" s="427" t="str">
        <f t="shared" si="1"/>
        <v/>
      </c>
      <c r="I70" s="419"/>
    </row>
    <row r="71" spans="1:9" x14ac:dyDescent="0.2">
      <c r="A71" s="28" t="str">
        <f t="shared" si="2"/>
        <v/>
      </c>
      <c r="B71" s="52"/>
      <c r="C71" s="47"/>
      <c r="D71" s="47"/>
      <c r="E71" s="48"/>
      <c r="F71" s="49"/>
      <c r="G71" s="415" t="str">
        <f t="shared" si="0"/>
        <v/>
      </c>
      <c r="H71" s="427" t="str">
        <f t="shared" si="1"/>
        <v/>
      </c>
      <c r="I71" s="419"/>
    </row>
    <row r="72" spans="1:9" x14ac:dyDescent="0.2">
      <c r="A72" s="28" t="str">
        <f t="shared" si="2"/>
        <v/>
      </c>
      <c r="B72" s="52"/>
      <c r="C72" s="47"/>
      <c r="D72" s="47"/>
      <c r="E72" s="48"/>
      <c r="F72" s="49"/>
      <c r="G72" s="415" t="str">
        <f t="shared" si="0"/>
        <v/>
      </c>
      <c r="H72" s="427" t="str">
        <f t="shared" si="1"/>
        <v/>
      </c>
      <c r="I72" s="419"/>
    </row>
    <row r="73" spans="1:9" x14ac:dyDescent="0.2">
      <c r="A73" s="28" t="str">
        <f t="shared" si="2"/>
        <v/>
      </c>
      <c r="B73" s="52"/>
      <c r="C73" s="47"/>
      <c r="D73" s="47"/>
      <c r="E73" s="48"/>
      <c r="F73" s="49"/>
      <c r="G73" s="415" t="str">
        <f t="shared" si="0"/>
        <v/>
      </c>
      <c r="H73" s="427" t="str">
        <f t="shared" si="1"/>
        <v/>
      </c>
      <c r="I73" s="419"/>
    </row>
    <row r="74" spans="1:9" x14ac:dyDescent="0.2">
      <c r="A74" s="28" t="str">
        <f t="shared" si="2"/>
        <v/>
      </c>
      <c r="B74" s="52"/>
      <c r="C74" s="47"/>
      <c r="D74" s="47"/>
      <c r="E74" s="48"/>
      <c r="F74" s="49"/>
      <c r="G74" s="415" t="str">
        <f t="shared" si="0"/>
        <v/>
      </c>
      <c r="H74" s="427" t="str">
        <f t="shared" si="1"/>
        <v/>
      </c>
      <c r="I74" s="419"/>
    </row>
    <row r="75" spans="1:9" x14ac:dyDescent="0.2">
      <c r="A75" s="28" t="str">
        <f t="shared" si="2"/>
        <v/>
      </c>
      <c r="B75" s="52"/>
      <c r="C75" s="47"/>
      <c r="D75" s="47"/>
      <c r="E75" s="48"/>
      <c r="F75" s="49"/>
      <c r="G75" s="415" t="str">
        <f t="shared" ref="G75:G77" si="3">IF(E75&lt;&gt;"",E75,"")</f>
        <v/>
      </c>
      <c r="H75" s="427" t="str">
        <f t="shared" ref="H75:H77" si="4">IF(E75="","",G75-E75)</f>
        <v/>
      </c>
      <c r="I75" s="419"/>
    </row>
    <row r="76" spans="1:9" x14ac:dyDescent="0.2">
      <c r="A76" s="28" t="str">
        <f t="shared" ref="A76:A77" si="5">IF(E76&lt;&gt;"",A75+1,"")</f>
        <v/>
      </c>
      <c r="B76" s="52"/>
      <c r="C76" s="47"/>
      <c r="D76" s="47"/>
      <c r="E76" s="48"/>
      <c r="F76" s="49"/>
      <c r="G76" s="415" t="str">
        <f t="shared" si="3"/>
        <v/>
      </c>
      <c r="H76" s="427" t="str">
        <f t="shared" si="4"/>
        <v/>
      </c>
      <c r="I76" s="419"/>
    </row>
    <row r="77" spans="1:9" x14ac:dyDescent="0.2">
      <c r="A77" s="28" t="str">
        <f t="shared" si="5"/>
        <v/>
      </c>
      <c r="B77" s="52"/>
      <c r="C77" s="47"/>
      <c r="D77" s="47"/>
      <c r="E77" s="48"/>
      <c r="F77" s="49"/>
      <c r="G77" s="415" t="str">
        <f t="shared" si="3"/>
        <v/>
      </c>
      <c r="H77" s="427" t="str">
        <f t="shared" si="4"/>
        <v/>
      </c>
      <c r="I77" s="419"/>
    </row>
    <row r="78" spans="1:9" x14ac:dyDescent="0.2">
      <c r="B78" s="152"/>
      <c r="C78" s="428"/>
      <c r="D78" s="428"/>
      <c r="E78" s="152"/>
      <c r="F78" s="429"/>
      <c r="G78" s="152"/>
      <c r="H78" s="152"/>
      <c r="I78" s="152"/>
    </row>
    <row r="79" spans="1:9" x14ac:dyDescent="0.2">
      <c r="B79" s="152"/>
      <c r="C79" s="428"/>
      <c r="D79" s="428"/>
      <c r="E79" s="152"/>
      <c r="F79" s="429"/>
      <c r="G79" s="152"/>
      <c r="H79" s="152"/>
      <c r="I79" s="152"/>
    </row>
  </sheetData>
  <sheetProtection password="D981" sheet="1" objects="1" scenarios="1" sort="0" autoFilter="0"/>
  <autoFilter ref="A10:I10"/>
  <mergeCells count="6">
    <mergeCell ref="A8:B8"/>
    <mergeCell ref="A1:B1"/>
    <mergeCell ref="C1:D1"/>
    <mergeCell ref="A2:B2"/>
    <mergeCell ref="A6:B6"/>
    <mergeCell ref="A7:B7"/>
  </mergeCells>
  <conditionalFormatting sqref="G11:G30">
    <cfRule type="expression" dxfId="876" priority="144" stopIfTrue="1">
      <formula>E11-G11&lt;&gt;0</formula>
    </cfRule>
  </conditionalFormatting>
  <conditionalFormatting sqref="B11:B30">
    <cfRule type="expression" dxfId="875" priority="143" stopIfTrue="1">
      <formula>AND(E11&lt;&gt;"",B11="")</formula>
    </cfRule>
  </conditionalFormatting>
  <conditionalFormatting sqref="F11:F30">
    <cfRule type="expression" dxfId="874" priority="142" stopIfTrue="1">
      <formula>AND(E11&lt;&gt;"",F11="")</formula>
    </cfRule>
  </conditionalFormatting>
  <conditionalFormatting sqref="G31">
    <cfRule type="expression" dxfId="873" priority="141" stopIfTrue="1">
      <formula>E31-G31&lt;&gt;0</formula>
    </cfRule>
  </conditionalFormatting>
  <conditionalFormatting sqref="B31">
    <cfRule type="expression" dxfId="872" priority="140" stopIfTrue="1">
      <formula>AND(E31&lt;&gt;"",B31="")</formula>
    </cfRule>
  </conditionalFormatting>
  <conditionalFormatting sqref="F31">
    <cfRule type="expression" dxfId="871" priority="139" stopIfTrue="1">
      <formula>AND(E31&lt;&gt;"",F31="")</formula>
    </cfRule>
  </conditionalFormatting>
  <conditionalFormatting sqref="G32">
    <cfRule type="expression" dxfId="870" priority="138" stopIfTrue="1">
      <formula>E32-G32&lt;&gt;0</formula>
    </cfRule>
  </conditionalFormatting>
  <conditionalFormatting sqref="B32">
    <cfRule type="expression" dxfId="869" priority="137" stopIfTrue="1">
      <formula>AND(E32&lt;&gt;"",B32="")</formula>
    </cfRule>
  </conditionalFormatting>
  <conditionalFormatting sqref="F32">
    <cfRule type="expression" dxfId="868" priority="136" stopIfTrue="1">
      <formula>AND(E32&lt;&gt;"",F32="")</formula>
    </cfRule>
  </conditionalFormatting>
  <conditionalFormatting sqref="G33">
    <cfRule type="expression" dxfId="867" priority="135" stopIfTrue="1">
      <formula>E33-G33&lt;&gt;0</formula>
    </cfRule>
  </conditionalFormatting>
  <conditionalFormatting sqref="B33">
    <cfRule type="expression" dxfId="866" priority="134" stopIfTrue="1">
      <formula>AND(E33&lt;&gt;"",B33="")</formula>
    </cfRule>
  </conditionalFormatting>
  <conditionalFormatting sqref="F33">
    <cfRule type="expression" dxfId="865" priority="133" stopIfTrue="1">
      <formula>AND(E33&lt;&gt;"",F33="")</formula>
    </cfRule>
  </conditionalFormatting>
  <conditionalFormatting sqref="G34">
    <cfRule type="expression" dxfId="864" priority="132" stopIfTrue="1">
      <formula>E34-G34&lt;&gt;0</formula>
    </cfRule>
  </conditionalFormatting>
  <conditionalFormatting sqref="B34">
    <cfRule type="expression" dxfId="863" priority="131" stopIfTrue="1">
      <formula>AND(E34&lt;&gt;"",B34="")</formula>
    </cfRule>
  </conditionalFormatting>
  <conditionalFormatting sqref="F34">
    <cfRule type="expression" dxfId="862" priority="130" stopIfTrue="1">
      <formula>AND(E34&lt;&gt;"",F34="")</formula>
    </cfRule>
  </conditionalFormatting>
  <conditionalFormatting sqref="G35">
    <cfRule type="expression" dxfId="861" priority="129" stopIfTrue="1">
      <formula>E35-G35&lt;&gt;0</formula>
    </cfRule>
  </conditionalFormatting>
  <conditionalFormatting sqref="B35">
    <cfRule type="expression" dxfId="860" priority="128" stopIfTrue="1">
      <formula>AND(E35&lt;&gt;"",B35="")</formula>
    </cfRule>
  </conditionalFormatting>
  <conditionalFormatting sqref="F35">
    <cfRule type="expression" dxfId="859" priority="127" stopIfTrue="1">
      <formula>AND(E35&lt;&gt;"",F35="")</formula>
    </cfRule>
  </conditionalFormatting>
  <conditionalFormatting sqref="G36">
    <cfRule type="expression" dxfId="858" priority="126" stopIfTrue="1">
      <formula>E36-G36&lt;&gt;0</formula>
    </cfRule>
  </conditionalFormatting>
  <conditionalFormatting sqref="B36">
    <cfRule type="expression" dxfId="857" priority="125" stopIfTrue="1">
      <formula>AND(E36&lt;&gt;"",B36="")</formula>
    </cfRule>
  </conditionalFormatting>
  <conditionalFormatting sqref="F36">
    <cfRule type="expression" dxfId="856" priority="124" stopIfTrue="1">
      <formula>AND(E36&lt;&gt;"",F36="")</formula>
    </cfRule>
  </conditionalFormatting>
  <conditionalFormatting sqref="G37">
    <cfRule type="expression" dxfId="855" priority="123" stopIfTrue="1">
      <formula>E37-G37&lt;&gt;0</formula>
    </cfRule>
  </conditionalFormatting>
  <conditionalFormatting sqref="B37">
    <cfRule type="expression" dxfId="854" priority="122" stopIfTrue="1">
      <formula>AND(E37&lt;&gt;"",B37="")</formula>
    </cfRule>
  </conditionalFormatting>
  <conditionalFormatting sqref="F37">
    <cfRule type="expression" dxfId="853" priority="121" stopIfTrue="1">
      <formula>AND(E37&lt;&gt;"",F37="")</formula>
    </cfRule>
  </conditionalFormatting>
  <conditionalFormatting sqref="G38">
    <cfRule type="expression" dxfId="852" priority="120" stopIfTrue="1">
      <formula>E38-G38&lt;&gt;0</formula>
    </cfRule>
  </conditionalFormatting>
  <conditionalFormatting sqref="B38">
    <cfRule type="expression" dxfId="851" priority="119" stopIfTrue="1">
      <formula>AND(E38&lt;&gt;"",B38="")</formula>
    </cfRule>
  </conditionalFormatting>
  <conditionalFormatting sqref="F38">
    <cfRule type="expression" dxfId="850" priority="118" stopIfTrue="1">
      <formula>AND(E38&lt;&gt;"",F38="")</formula>
    </cfRule>
  </conditionalFormatting>
  <conditionalFormatting sqref="G39">
    <cfRule type="expression" dxfId="849" priority="117" stopIfTrue="1">
      <formula>E39-G39&lt;&gt;0</formula>
    </cfRule>
  </conditionalFormatting>
  <conditionalFormatting sqref="B39">
    <cfRule type="expression" dxfId="848" priority="116" stopIfTrue="1">
      <formula>AND(E39&lt;&gt;"",B39="")</formula>
    </cfRule>
  </conditionalFormatting>
  <conditionalFormatting sqref="F39">
    <cfRule type="expression" dxfId="847" priority="115" stopIfTrue="1">
      <formula>AND(E39&lt;&gt;"",F39="")</formula>
    </cfRule>
  </conditionalFormatting>
  <conditionalFormatting sqref="G40">
    <cfRule type="expression" dxfId="846" priority="114" stopIfTrue="1">
      <formula>E40-G40&lt;&gt;0</formula>
    </cfRule>
  </conditionalFormatting>
  <conditionalFormatting sqref="B40">
    <cfRule type="expression" dxfId="845" priority="113" stopIfTrue="1">
      <formula>AND(E40&lt;&gt;"",B40="")</formula>
    </cfRule>
  </conditionalFormatting>
  <conditionalFormatting sqref="F40">
    <cfRule type="expression" dxfId="844" priority="112" stopIfTrue="1">
      <formula>AND(E40&lt;&gt;"",F40="")</formula>
    </cfRule>
  </conditionalFormatting>
  <conditionalFormatting sqref="G41">
    <cfRule type="expression" dxfId="843" priority="111" stopIfTrue="1">
      <formula>E41-G41&lt;&gt;0</formula>
    </cfRule>
  </conditionalFormatting>
  <conditionalFormatting sqref="B41">
    <cfRule type="expression" dxfId="842" priority="110" stopIfTrue="1">
      <formula>AND(E41&lt;&gt;"",B41="")</formula>
    </cfRule>
  </conditionalFormatting>
  <conditionalFormatting sqref="F41">
    <cfRule type="expression" dxfId="841" priority="109" stopIfTrue="1">
      <formula>AND(E41&lt;&gt;"",F41="")</formula>
    </cfRule>
  </conditionalFormatting>
  <conditionalFormatting sqref="G42">
    <cfRule type="expression" dxfId="840" priority="108" stopIfTrue="1">
      <formula>E42-G42&lt;&gt;0</formula>
    </cfRule>
  </conditionalFormatting>
  <conditionalFormatting sqref="B42">
    <cfRule type="expression" dxfId="839" priority="107" stopIfTrue="1">
      <formula>AND(E42&lt;&gt;"",B42="")</formula>
    </cfRule>
  </conditionalFormatting>
  <conditionalFormatting sqref="F42">
    <cfRule type="expression" dxfId="838" priority="106" stopIfTrue="1">
      <formula>AND(E42&lt;&gt;"",F42="")</formula>
    </cfRule>
  </conditionalFormatting>
  <conditionalFormatting sqref="G43">
    <cfRule type="expression" dxfId="837" priority="105" stopIfTrue="1">
      <formula>E43-G43&lt;&gt;0</formula>
    </cfRule>
  </conditionalFormatting>
  <conditionalFormatting sqref="B43">
    <cfRule type="expression" dxfId="836" priority="104" stopIfTrue="1">
      <formula>AND(E43&lt;&gt;"",B43="")</formula>
    </cfRule>
  </conditionalFormatting>
  <conditionalFormatting sqref="F43">
    <cfRule type="expression" dxfId="835" priority="103" stopIfTrue="1">
      <formula>AND(E43&lt;&gt;"",F43="")</formula>
    </cfRule>
  </conditionalFormatting>
  <conditionalFormatting sqref="G44">
    <cfRule type="expression" dxfId="834" priority="102" stopIfTrue="1">
      <formula>E44-G44&lt;&gt;0</formula>
    </cfRule>
  </conditionalFormatting>
  <conditionalFormatting sqref="B44">
    <cfRule type="expression" dxfId="833" priority="101" stopIfTrue="1">
      <formula>AND(E44&lt;&gt;"",B44="")</formula>
    </cfRule>
  </conditionalFormatting>
  <conditionalFormatting sqref="F44">
    <cfRule type="expression" dxfId="832" priority="100" stopIfTrue="1">
      <formula>AND(E44&lt;&gt;"",F44="")</formula>
    </cfRule>
  </conditionalFormatting>
  <conditionalFormatting sqref="G45">
    <cfRule type="expression" dxfId="831" priority="99" stopIfTrue="1">
      <formula>E45-G45&lt;&gt;0</formula>
    </cfRule>
  </conditionalFormatting>
  <conditionalFormatting sqref="B45">
    <cfRule type="expression" dxfId="830" priority="98" stopIfTrue="1">
      <formula>AND(E45&lt;&gt;"",B45="")</formula>
    </cfRule>
  </conditionalFormatting>
  <conditionalFormatting sqref="F45">
    <cfRule type="expression" dxfId="829" priority="97" stopIfTrue="1">
      <formula>AND(E45&lt;&gt;"",F45="")</formula>
    </cfRule>
  </conditionalFormatting>
  <conditionalFormatting sqref="G46">
    <cfRule type="expression" dxfId="828" priority="96" stopIfTrue="1">
      <formula>E46-G46&lt;&gt;0</formula>
    </cfRule>
  </conditionalFormatting>
  <conditionalFormatting sqref="B46">
    <cfRule type="expression" dxfId="827" priority="95" stopIfTrue="1">
      <formula>AND(E46&lt;&gt;"",B46="")</formula>
    </cfRule>
  </conditionalFormatting>
  <conditionalFormatting sqref="F46">
    <cfRule type="expression" dxfId="826" priority="94" stopIfTrue="1">
      <formula>AND(E46&lt;&gt;"",F46="")</formula>
    </cfRule>
  </conditionalFormatting>
  <conditionalFormatting sqref="G47">
    <cfRule type="expression" dxfId="825" priority="93" stopIfTrue="1">
      <formula>E47-G47&lt;&gt;0</formula>
    </cfRule>
  </conditionalFormatting>
  <conditionalFormatting sqref="B47">
    <cfRule type="expression" dxfId="824" priority="92" stopIfTrue="1">
      <formula>AND(E47&lt;&gt;"",B47="")</formula>
    </cfRule>
  </conditionalFormatting>
  <conditionalFormatting sqref="F47">
    <cfRule type="expression" dxfId="823" priority="91" stopIfTrue="1">
      <formula>AND(E47&lt;&gt;"",F47="")</formula>
    </cfRule>
  </conditionalFormatting>
  <conditionalFormatting sqref="G48">
    <cfRule type="expression" dxfId="822" priority="90" stopIfTrue="1">
      <formula>E48-G48&lt;&gt;0</formula>
    </cfRule>
  </conditionalFormatting>
  <conditionalFormatting sqref="B48">
    <cfRule type="expression" dxfId="821" priority="89" stopIfTrue="1">
      <formula>AND(E48&lt;&gt;"",B48="")</formula>
    </cfRule>
  </conditionalFormatting>
  <conditionalFormatting sqref="F48">
    <cfRule type="expression" dxfId="820" priority="88" stopIfTrue="1">
      <formula>AND(E48&lt;&gt;"",F48="")</formula>
    </cfRule>
  </conditionalFormatting>
  <conditionalFormatting sqref="G49">
    <cfRule type="expression" dxfId="819" priority="87" stopIfTrue="1">
      <formula>E49-G49&lt;&gt;0</formula>
    </cfRule>
  </conditionalFormatting>
  <conditionalFormatting sqref="B49">
    <cfRule type="expression" dxfId="818" priority="86" stopIfTrue="1">
      <formula>AND(E49&lt;&gt;"",B49="")</formula>
    </cfRule>
  </conditionalFormatting>
  <conditionalFormatting sqref="F49">
    <cfRule type="expression" dxfId="817" priority="85" stopIfTrue="1">
      <formula>AND(E49&lt;&gt;"",F49="")</formula>
    </cfRule>
  </conditionalFormatting>
  <conditionalFormatting sqref="G50">
    <cfRule type="expression" dxfId="816" priority="84" stopIfTrue="1">
      <formula>E50-G50&lt;&gt;0</formula>
    </cfRule>
  </conditionalFormatting>
  <conditionalFormatting sqref="B50">
    <cfRule type="expression" dxfId="815" priority="83" stopIfTrue="1">
      <formula>AND(E50&lt;&gt;"",B50="")</formula>
    </cfRule>
  </conditionalFormatting>
  <conditionalFormatting sqref="F50">
    <cfRule type="expression" dxfId="814" priority="82" stopIfTrue="1">
      <formula>AND(E50&lt;&gt;"",F50="")</formula>
    </cfRule>
  </conditionalFormatting>
  <conditionalFormatting sqref="G51">
    <cfRule type="expression" dxfId="813" priority="81" stopIfTrue="1">
      <formula>E51-G51&lt;&gt;0</formula>
    </cfRule>
  </conditionalFormatting>
  <conditionalFormatting sqref="B51">
    <cfRule type="expression" dxfId="812" priority="80" stopIfTrue="1">
      <formula>AND(E51&lt;&gt;"",B51="")</formula>
    </cfRule>
  </conditionalFormatting>
  <conditionalFormatting sqref="F51">
    <cfRule type="expression" dxfId="811" priority="79" stopIfTrue="1">
      <formula>AND(E51&lt;&gt;"",F51="")</formula>
    </cfRule>
  </conditionalFormatting>
  <conditionalFormatting sqref="G52">
    <cfRule type="expression" dxfId="810" priority="78" stopIfTrue="1">
      <formula>E52-G52&lt;&gt;0</formula>
    </cfRule>
  </conditionalFormatting>
  <conditionalFormatting sqref="B52">
    <cfRule type="expression" dxfId="809" priority="77" stopIfTrue="1">
      <formula>AND(E52&lt;&gt;"",B52="")</formula>
    </cfRule>
  </conditionalFormatting>
  <conditionalFormatting sqref="F52">
    <cfRule type="expression" dxfId="808" priority="76" stopIfTrue="1">
      <formula>AND(E52&lt;&gt;"",F52="")</formula>
    </cfRule>
  </conditionalFormatting>
  <conditionalFormatting sqref="G53">
    <cfRule type="expression" dxfId="807" priority="75" stopIfTrue="1">
      <formula>E53-G53&lt;&gt;0</formula>
    </cfRule>
  </conditionalFormatting>
  <conditionalFormatting sqref="B53">
    <cfRule type="expression" dxfId="806" priority="74" stopIfTrue="1">
      <formula>AND(E53&lt;&gt;"",B53="")</formula>
    </cfRule>
  </conditionalFormatting>
  <conditionalFormatting sqref="F53">
    <cfRule type="expression" dxfId="805" priority="73" stopIfTrue="1">
      <formula>AND(E53&lt;&gt;"",F53="")</formula>
    </cfRule>
  </conditionalFormatting>
  <conditionalFormatting sqref="G54">
    <cfRule type="expression" dxfId="804" priority="72" stopIfTrue="1">
      <formula>E54-G54&lt;&gt;0</formula>
    </cfRule>
  </conditionalFormatting>
  <conditionalFormatting sqref="B54">
    <cfRule type="expression" dxfId="803" priority="71" stopIfTrue="1">
      <formula>AND(E54&lt;&gt;"",B54="")</formula>
    </cfRule>
  </conditionalFormatting>
  <conditionalFormatting sqref="F54">
    <cfRule type="expression" dxfId="802" priority="70" stopIfTrue="1">
      <formula>AND(E54&lt;&gt;"",F54="")</formula>
    </cfRule>
  </conditionalFormatting>
  <conditionalFormatting sqref="G55">
    <cfRule type="expression" dxfId="801" priority="69" stopIfTrue="1">
      <formula>E55-G55&lt;&gt;0</formula>
    </cfRule>
  </conditionalFormatting>
  <conditionalFormatting sqref="B55">
    <cfRule type="expression" dxfId="800" priority="68" stopIfTrue="1">
      <formula>AND(E55&lt;&gt;"",B55="")</formula>
    </cfRule>
  </conditionalFormatting>
  <conditionalFormatting sqref="F55">
    <cfRule type="expression" dxfId="799" priority="67" stopIfTrue="1">
      <formula>AND(E55&lt;&gt;"",F55="")</formula>
    </cfRule>
  </conditionalFormatting>
  <conditionalFormatting sqref="G56">
    <cfRule type="expression" dxfId="798" priority="66" stopIfTrue="1">
      <formula>E56-G56&lt;&gt;0</formula>
    </cfRule>
  </conditionalFormatting>
  <conditionalFormatting sqref="B56">
    <cfRule type="expression" dxfId="797" priority="65" stopIfTrue="1">
      <formula>AND(E56&lt;&gt;"",B56="")</formula>
    </cfRule>
  </conditionalFormatting>
  <conditionalFormatting sqref="F56">
    <cfRule type="expression" dxfId="796" priority="64" stopIfTrue="1">
      <formula>AND(E56&lt;&gt;"",F56="")</formula>
    </cfRule>
  </conditionalFormatting>
  <conditionalFormatting sqref="G57">
    <cfRule type="expression" dxfId="795" priority="63" stopIfTrue="1">
      <formula>E57-G57&lt;&gt;0</formula>
    </cfRule>
  </conditionalFormatting>
  <conditionalFormatting sqref="B57">
    <cfRule type="expression" dxfId="794" priority="62" stopIfTrue="1">
      <formula>AND(E57&lt;&gt;"",B57="")</formula>
    </cfRule>
  </conditionalFormatting>
  <conditionalFormatting sqref="F57">
    <cfRule type="expression" dxfId="793" priority="61" stopIfTrue="1">
      <formula>AND(E57&lt;&gt;"",F57="")</formula>
    </cfRule>
  </conditionalFormatting>
  <conditionalFormatting sqref="G58">
    <cfRule type="expression" dxfId="792" priority="60" stopIfTrue="1">
      <formula>E58-G58&lt;&gt;0</formula>
    </cfRule>
  </conditionalFormatting>
  <conditionalFormatting sqref="B58">
    <cfRule type="expression" dxfId="791" priority="59" stopIfTrue="1">
      <formula>AND(E58&lt;&gt;"",B58="")</formula>
    </cfRule>
  </conditionalFormatting>
  <conditionalFormatting sqref="F58">
    <cfRule type="expression" dxfId="790" priority="58" stopIfTrue="1">
      <formula>AND(E58&lt;&gt;"",F58="")</formula>
    </cfRule>
  </conditionalFormatting>
  <conditionalFormatting sqref="G59">
    <cfRule type="expression" dxfId="789" priority="57" stopIfTrue="1">
      <formula>E59-G59&lt;&gt;0</formula>
    </cfRule>
  </conditionalFormatting>
  <conditionalFormatting sqref="B59">
    <cfRule type="expression" dxfId="788" priority="56" stopIfTrue="1">
      <formula>AND(E59&lt;&gt;"",B59="")</formula>
    </cfRule>
  </conditionalFormatting>
  <conditionalFormatting sqref="F59">
    <cfRule type="expression" dxfId="787" priority="55" stopIfTrue="1">
      <formula>AND(E59&lt;&gt;"",F59="")</formula>
    </cfRule>
  </conditionalFormatting>
  <conditionalFormatting sqref="G60">
    <cfRule type="expression" dxfId="786" priority="54" stopIfTrue="1">
      <formula>E60-G60&lt;&gt;0</formula>
    </cfRule>
  </conditionalFormatting>
  <conditionalFormatting sqref="B60">
    <cfRule type="expression" dxfId="785" priority="53" stopIfTrue="1">
      <formula>AND(E60&lt;&gt;"",B60="")</formula>
    </cfRule>
  </conditionalFormatting>
  <conditionalFormatting sqref="F60">
    <cfRule type="expression" dxfId="784" priority="52" stopIfTrue="1">
      <formula>AND(E60&lt;&gt;"",F60="")</formula>
    </cfRule>
  </conditionalFormatting>
  <conditionalFormatting sqref="G61">
    <cfRule type="expression" dxfId="783" priority="51" stopIfTrue="1">
      <formula>E61-G61&lt;&gt;0</formula>
    </cfRule>
  </conditionalFormatting>
  <conditionalFormatting sqref="B61">
    <cfRule type="expression" dxfId="782" priority="50" stopIfTrue="1">
      <formula>AND(E61&lt;&gt;"",B61="")</formula>
    </cfRule>
  </conditionalFormatting>
  <conditionalFormatting sqref="F61">
    <cfRule type="expression" dxfId="781" priority="49" stopIfTrue="1">
      <formula>AND(E61&lt;&gt;"",F61="")</formula>
    </cfRule>
  </conditionalFormatting>
  <conditionalFormatting sqref="G62">
    <cfRule type="expression" dxfId="780" priority="48" stopIfTrue="1">
      <formula>E62-G62&lt;&gt;0</formula>
    </cfRule>
  </conditionalFormatting>
  <conditionalFormatting sqref="B62">
    <cfRule type="expression" dxfId="779" priority="47" stopIfTrue="1">
      <formula>AND(E62&lt;&gt;"",B62="")</formula>
    </cfRule>
  </conditionalFormatting>
  <conditionalFormatting sqref="F62">
    <cfRule type="expression" dxfId="778" priority="46" stopIfTrue="1">
      <formula>AND(E62&lt;&gt;"",F62="")</formula>
    </cfRule>
  </conditionalFormatting>
  <conditionalFormatting sqref="G63">
    <cfRule type="expression" dxfId="777" priority="45" stopIfTrue="1">
      <formula>E63-G63&lt;&gt;0</formula>
    </cfRule>
  </conditionalFormatting>
  <conditionalFormatting sqref="B63">
    <cfRule type="expression" dxfId="776" priority="44" stopIfTrue="1">
      <formula>AND(E63&lt;&gt;"",B63="")</formula>
    </cfRule>
  </conditionalFormatting>
  <conditionalFormatting sqref="F63">
    <cfRule type="expression" dxfId="775" priority="43" stopIfTrue="1">
      <formula>AND(E63&lt;&gt;"",F63="")</formula>
    </cfRule>
  </conditionalFormatting>
  <conditionalFormatting sqref="G64">
    <cfRule type="expression" dxfId="774" priority="42" stopIfTrue="1">
      <formula>E64-G64&lt;&gt;0</formula>
    </cfRule>
  </conditionalFormatting>
  <conditionalFormatting sqref="B64">
    <cfRule type="expression" dxfId="773" priority="41" stopIfTrue="1">
      <formula>AND(E64&lt;&gt;"",B64="")</formula>
    </cfRule>
  </conditionalFormatting>
  <conditionalFormatting sqref="F64">
    <cfRule type="expression" dxfId="772" priority="40" stopIfTrue="1">
      <formula>AND(E64&lt;&gt;"",F64="")</formula>
    </cfRule>
  </conditionalFormatting>
  <conditionalFormatting sqref="G65">
    <cfRule type="expression" dxfId="771" priority="39" stopIfTrue="1">
      <formula>E65-G65&lt;&gt;0</formula>
    </cfRule>
  </conditionalFormatting>
  <conditionalFormatting sqref="B65">
    <cfRule type="expression" dxfId="770" priority="38" stopIfTrue="1">
      <formula>AND(E65&lt;&gt;"",B65="")</formula>
    </cfRule>
  </conditionalFormatting>
  <conditionalFormatting sqref="F65">
    <cfRule type="expression" dxfId="769" priority="37" stopIfTrue="1">
      <formula>AND(E65&lt;&gt;"",F65="")</formula>
    </cfRule>
  </conditionalFormatting>
  <conditionalFormatting sqref="G66">
    <cfRule type="expression" dxfId="768" priority="36" stopIfTrue="1">
      <formula>E66-G66&lt;&gt;0</formula>
    </cfRule>
  </conditionalFormatting>
  <conditionalFormatting sqref="B66">
    <cfRule type="expression" dxfId="767" priority="35" stopIfTrue="1">
      <formula>AND(E66&lt;&gt;"",B66="")</formula>
    </cfRule>
  </conditionalFormatting>
  <conditionalFormatting sqref="F66">
    <cfRule type="expression" dxfId="766" priority="34" stopIfTrue="1">
      <formula>AND(E66&lt;&gt;"",F66="")</formula>
    </cfRule>
  </conditionalFormatting>
  <conditionalFormatting sqref="G67">
    <cfRule type="expression" dxfId="765" priority="33" stopIfTrue="1">
      <formula>E67-G67&lt;&gt;0</formula>
    </cfRule>
  </conditionalFormatting>
  <conditionalFormatting sqref="B67">
    <cfRule type="expression" dxfId="764" priority="32" stopIfTrue="1">
      <formula>AND(E67&lt;&gt;"",B67="")</formula>
    </cfRule>
  </conditionalFormatting>
  <conditionalFormatting sqref="F67">
    <cfRule type="expression" dxfId="763" priority="31" stopIfTrue="1">
      <formula>AND(E67&lt;&gt;"",F67="")</formula>
    </cfRule>
  </conditionalFormatting>
  <conditionalFormatting sqref="G68">
    <cfRule type="expression" dxfId="762" priority="30" stopIfTrue="1">
      <formula>E68-G68&lt;&gt;0</formula>
    </cfRule>
  </conditionalFormatting>
  <conditionalFormatting sqref="B68">
    <cfRule type="expression" dxfId="761" priority="29" stopIfTrue="1">
      <formula>AND(E68&lt;&gt;"",B68="")</formula>
    </cfRule>
  </conditionalFormatting>
  <conditionalFormatting sqref="F68">
    <cfRule type="expression" dxfId="760" priority="28" stopIfTrue="1">
      <formula>AND(E68&lt;&gt;"",F68="")</formula>
    </cfRule>
  </conditionalFormatting>
  <conditionalFormatting sqref="G69">
    <cfRule type="expression" dxfId="759" priority="27" stopIfTrue="1">
      <formula>E69-G69&lt;&gt;0</formula>
    </cfRule>
  </conditionalFormatting>
  <conditionalFormatting sqref="B69">
    <cfRule type="expression" dxfId="758" priority="26" stopIfTrue="1">
      <formula>AND(E69&lt;&gt;"",B69="")</formula>
    </cfRule>
  </conditionalFormatting>
  <conditionalFormatting sqref="F69">
    <cfRule type="expression" dxfId="757" priority="25" stopIfTrue="1">
      <formula>AND(E69&lt;&gt;"",F69="")</formula>
    </cfRule>
  </conditionalFormatting>
  <conditionalFormatting sqref="G70">
    <cfRule type="expression" dxfId="756" priority="24" stopIfTrue="1">
      <formula>E70-G70&lt;&gt;0</formula>
    </cfRule>
  </conditionalFormatting>
  <conditionalFormatting sqref="B70">
    <cfRule type="expression" dxfId="755" priority="23" stopIfTrue="1">
      <formula>AND(E70&lt;&gt;"",B70="")</formula>
    </cfRule>
  </conditionalFormatting>
  <conditionalFormatting sqref="F70">
    <cfRule type="expression" dxfId="754" priority="22" stopIfTrue="1">
      <formula>AND(E70&lt;&gt;"",F70="")</formula>
    </cfRule>
  </conditionalFormatting>
  <conditionalFormatting sqref="G71">
    <cfRule type="expression" dxfId="753" priority="21" stopIfTrue="1">
      <formula>E71-G71&lt;&gt;0</formula>
    </cfRule>
  </conditionalFormatting>
  <conditionalFormatting sqref="B71">
    <cfRule type="expression" dxfId="752" priority="20" stopIfTrue="1">
      <formula>AND(E71&lt;&gt;"",B71="")</formula>
    </cfRule>
  </conditionalFormatting>
  <conditionalFormatting sqref="F71">
    <cfRule type="expression" dxfId="751" priority="19" stopIfTrue="1">
      <formula>AND(E71&lt;&gt;"",F71="")</formula>
    </cfRule>
  </conditionalFormatting>
  <conditionalFormatting sqref="G72">
    <cfRule type="expression" dxfId="750" priority="18" stopIfTrue="1">
      <formula>E72-G72&lt;&gt;0</formula>
    </cfRule>
  </conditionalFormatting>
  <conditionalFormatting sqref="B72">
    <cfRule type="expression" dxfId="749" priority="17" stopIfTrue="1">
      <formula>AND(E72&lt;&gt;"",B72="")</formula>
    </cfRule>
  </conditionalFormatting>
  <conditionalFormatting sqref="F72">
    <cfRule type="expression" dxfId="748" priority="16" stopIfTrue="1">
      <formula>AND(E72&lt;&gt;"",F72="")</formula>
    </cfRule>
  </conditionalFormatting>
  <conditionalFormatting sqref="G73">
    <cfRule type="expression" dxfId="747" priority="15" stopIfTrue="1">
      <formula>E73-G73&lt;&gt;0</formula>
    </cfRule>
  </conditionalFormatting>
  <conditionalFormatting sqref="B73">
    <cfRule type="expression" dxfId="746" priority="14" stopIfTrue="1">
      <formula>AND(E73&lt;&gt;"",B73="")</formula>
    </cfRule>
  </conditionalFormatting>
  <conditionalFormatting sqref="F73">
    <cfRule type="expression" dxfId="745" priority="13" stopIfTrue="1">
      <formula>AND(E73&lt;&gt;"",F73="")</formula>
    </cfRule>
  </conditionalFormatting>
  <conditionalFormatting sqref="G74">
    <cfRule type="expression" dxfId="744" priority="12" stopIfTrue="1">
      <formula>E74-G74&lt;&gt;0</formula>
    </cfRule>
  </conditionalFormatting>
  <conditionalFormatting sqref="B74">
    <cfRule type="expression" dxfId="743" priority="11" stopIfTrue="1">
      <formula>AND(E74&lt;&gt;"",B74="")</formula>
    </cfRule>
  </conditionalFormatting>
  <conditionalFormatting sqref="F74">
    <cfRule type="expression" dxfId="742" priority="10" stopIfTrue="1">
      <formula>AND(E74&lt;&gt;"",F74="")</formula>
    </cfRule>
  </conditionalFormatting>
  <conditionalFormatting sqref="G75">
    <cfRule type="expression" dxfId="741" priority="9" stopIfTrue="1">
      <formula>E75-G75&lt;&gt;0</formula>
    </cfRule>
  </conditionalFormatting>
  <conditionalFormatting sqref="B75">
    <cfRule type="expression" dxfId="740" priority="8" stopIfTrue="1">
      <formula>AND(E75&lt;&gt;"",B75="")</formula>
    </cfRule>
  </conditionalFormatting>
  <conditionalFormatting sqref="F75">
    <cfRule type="expression" dxfId="739" priority="7" stopIfTrue="1">
      <formula>AND(E75&lt;&gt;"",F75="")</formula>
    </cfRule>
  </conditionalFormatting>
  <conditionalFormatting sqref="G76">
    <cfRule type="expression" dxfId="738" priority="6" stopIfTrue="1">
      <formula>E76-G76&lt;&gt;0</formula>
    </cfRule>
  </conditionalFormatting>
  <conditionalFormatting sqref="B76">
    <cfRule type="expression" dxfId="737" priority="5" stopIfTrue="1">
      <formula>AND(E76&lt;&gt;"",B76="")</formula>
    </cfRule>
  </conditionalFormatting>
  <conditionalFormatting sqref="F76">
    <cfRule type="expression" dxfId="736" priority="4" stopIfTrue="1">
      <formula>AND(E76&lt;&gt;"",F76="")</formula>
    </cfRule>
  </conditionalFormatting>
  <conditionalFormatting sqref="G77">
    <cfRule type="expression" dxfId="735" priority="3" stopIfTrue="1">
      <formula>E77-G77&lt;&gt;0</formula>
    </cfRule>
  </conditionalFormatting>
  <conditionalFormatting sqref="B77">
    <cfRule type="expression" dxfId="734" priority="2" stopIfTrue="1">
      <formula>AND(E77&lt;&gt;"",B77="")</formula>
    </cfRule>
  </conditionalFormatting>
  <conditionalFormatting sqref="F77">
    <cfRule type="expression" dxfId="733" priority="1" stopIfTrue="1">
      <formula>AND(E77&lt;&gt;"",F77="")</formula>
    </cfRule>
  </conditionalFormatting>
  <dataValidations count="1">
    <dataValidation type="date" operator="greaterThan" allowBlank="1" showInputMessage="1" showErrorMessage="1" sqref="F11:F77">
      <formula1>35065</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tabColor indexed="14"/>
    <pageSetUpPr autoPageBreaks="0" fitToPage="1"/>
  </sheetPr>
  <dimension ref="A1:X80"/>
  <sheetViews>
    <sheetView showGridLines="0" workbookViewId="0">
      <pane ySplit="10" topLeftCell="A11" activePane="bottomLeft" state="frozen"/>
      <selection activeCell="C5" sqref="C5"/>
      <selection pane="bottomLeft" activeCell="C6" sqref="C6"/>
    </sheetView>
  </sheetViews>
  <sheetFormatPr baseColWidth="10" defaultRowHeight="11.25" x14ac:dyDescent="0.2"/>
  <cols>
    <col min="1" max="1" width="4.5703125" style="12" customWidth="1"/>
    <col min="2" max="2" width="7.140625" style="12" customWidth="1"/>
    <col min="3" max="3" width="37.28515625" style="12" customWidth="1"/>
    <col min="4" max="4" width="10.42578125" style="12" customWidth="1"/>
    <col min="5" max="5" width="12" style="12" customWidth="1"/>
    <col min="6" max="6" width="7.28515625" style="14" customWidth="1"/>
    <col min="7" max="8" width="12" style="8" customWidth="1"/>
    <col min="9" max="9" width="30.85546875" style="9" customWidth="1"/>
    <col min="10" max="16384" width="11.42578125" style="12"/>
  </cols>
  <sheetData>
    <row r="1" spans="1:24" ht="12" thickBot="1" x14ac:dyDescent="0.25">
      <c r="A1" s="511" t="s">
        <v>443</v>
      </c>
      <c r="B1" s="512"/>
      <c r="C1" s="30">
        <f>'allg. Daten'!D24</f>
        <v>0</v>
      </c>
      <c r="D1" s="19"/>
      <c r="E1" s="17"/>
      <c r="F1" s="107"/>
    </row>
    <row r="2" spans="1:24" ht="12" thickBot="1" x14ac:dyDescent="0.25">
      <c r="A2" s="513"/>
      <c r="B2" s="514"/>
      <c r="C2" s="120" t="s">
        <v>38</v>
      </c>
      <c r="D2" s="298"/>
      <c r="E2" s="298"/>
      <c r="F2" s="298"/>
      <c r="G2" s="25"/>
      <c r="H2" s="25"/>
      <c r="I2" s="24"/>
      <c r="X2" s="12" t="s">
        <v>745</v>
      </c>
    </row>
    <row r="3" spans="1:24" x14ac:dyDescent="0.2">
      <c r="A3" s="33"/>
      <c r="B3" s="17"/>
      <c r="C3" s="134"/>
      <c r="D3" s="20"/>
      <c r="E3" s="20"/>
      <c r="F3" s="20"/>
    </row>
    <row r="4" spans="1:24" x14ac:dyDescent="0.2">
      <c r="B4" s="17"/>
      <c r="C4" s="134"/>
      <c r="D4" s="20"/>
      <c r="E4" s="20"/>
      <c r="F4" s="20"/>
    </row>
    <row r="5" spans="1:24" ht="33.75" x14ac:dyDescent="0.2">
      <c r="A5" s="167" t="str">
        <f>Zus.!A2</f>
        <v>V. 18.10.24</v>
      </c>
      <c r="C5" s="113" t="s">
        <v>16</v>
      </c>
      <c r="G5" s="135" t="s">
        <v>387</v>
      </c>
      <c r="H5" s="135" t="s">
        <v>389</v>
      </c>
    </row>
    <row r="6" spans="1:24" x14ac:dyDescent="0.2">
      <c r="A6" s="529" t="s">
        <v>6</v>
      </c>
      <c r="B6" s="530"/>
      <c r="C6" s="455"/>
      <c r="D6" s="29"/>
      <c r="E6" s="123"/>
      <c r="F6" s="17"/>
    </row>
    <row r="7" spans="1:24" x14ac:dyDescent="0.2">
      <c r="A7" s="529" t="s">
        <v>7</v>
      </c>
      <c r="B7" s="530" t="s">
        <v>0</v>
      </c>
      <c r="C7" s="124">
        <f>SUM(E11:E1395)</f>
        <v>0</v>
      </c>
      <c r="D7" s="29"/>
      <c r="E7" s="17"/>
      <c r="F7" s="129" t="s">
        <v>400</v>
      </c>
      <c r="G7" s="23">
        <f>SUM(G11:G13995)</f>
        <v>0</v>
      </c>
      <c r="H7" s="23">
        <f>SUM(H11:H13995)</f>
        <v>0</v>
      </c>
      <c r="W7" s="35">
        <f>SUM(E11:E13986)</f>
        <v>0</v>
      </c>
      <c r="X7" s="35">
        <f>G7</f>
        <v>0</v>
      </c>
    </row>
    <row r="8" spans="1:24" ht="12" customHeight="1" x14ac:dyDescent="0.2">
      <c r="A8" s="529" t="s">
        <v>8</v>
      </c>
      <c r="B8" s="530" t="s">
        <v>0</v>
      </c>
      <c r="C8" s="124">
        <f>C6-C7</f>
        <v>0</v>
      </c>
      <c r="D8" s="391" t="str">
        <f>IF(C8&lt;0,"Die geplanten Ausgaben wurden überschritten. Begründung erforderlich!","")</f>
        <v/>
      </c>
      <c r="E8" s="17"/>
      <c r="F8" s="17"/>
    </row>
    <row r="9" spans="1:24" s="167" customFormat="1" hidden="1" x14ac:dyDescent="0.2">
      <c r="A9" s="169"/>
      <c r="B9" s="167" t="s">
        <v>418</v>
      </c>
      <c r="C9" s="184"/>
      <c r="E9" s="171" t="s">
        <v>417</v>
      </c>
      <c r="F9" s="171" t="s">
        <v>416</v>
      </c>
      <c r="G9" s="172" t="s">
        <v>415</v>
      </c>
      <c r="H9" s="172"/>
      <c r="I9" s="164" t="s">
        <v>419</v>
      </c>
    </row>
    <row r="10" spans="1:24" s="290" customFormat="1" ht="33.75" x14ac:dyDescent="0.2">
      <c r="A10" s="26" t="s">
        <v>1</v>
      </c>
      <c r="B10" s="26" t="s">
        <v>2</v>
      </c>
      <c r="C10" s="26" t="s">
        <v>10</v>
      </c>
      <c r="D10" s="26" t="s">
        <v>402</v>
      </c>
      <c r="E10" s="26" t="s">
        <v>388</v>
      </c>
      <c r="F10" s="161" t="s">
        <v>25</v>
      </c>
      <c r="G10" s="160" t="s">
        <v>24</v>
      </c>
      <c r="H10" s="160" t="s">
        <v>389</v>
      </c>
      <c r="I10" s="26" t="s">
        <v>394</v>
      </c>
    </row>
    <row r="11" spans="1:24" x14ac:dyDescent="0.2">
      <c r="A11" s="28" t="str">
        <f>IF(E11&lt;&gt;"",1,"")</f>
        <v/>
      </c>
      <c r="B11" s="52"/>
      <c r="C11" s="47"/>
      <c r="D11" s="47"/>
      <c r="E11" s="48"/>
      <c r="F11" s="53"/>
      <c r="G11" s="415" t="str">
        <f t="shared" ref="G11:G74" si="0">IF(E11&lt;&gt;"",E11,"")</f>
        <v/>
      </c>
      <c r="H11" s="416" t="str">
        <f t="shared" ref="H11:H74" si="1">IF(E11="","",G11-E11)</f>
        <v/>
      </c>
      <c r="I11" s="419"/>
    </row>
    <row r="12" spans="1:24" x14ac:dyDescent="0.2">
      <c r="A12" s="28" t="str">
        <f t="shared" ref="A12:A75" si="2">IF(E12&lt;&gt;"",A11+1,"")</f>
        <v/>
      </c>
      <c r="B12" s="52"/>
      <c r="C12" s="47"/>
      <c r="D12" s="47"/>
      <c r="E12" s="48"/>
      <c r="F12" s="53"/>
      <c r="G12" s="415" t="str">
        <f t="shared" si="0"/>
        <v/>
      </c>
      <c r="H12" s="416" t="str">
        <f t="shared" si="1"/>
        <v/>
      </c>
      <c r="I12" s="419"/>
    </row>
    <row r="13" spans="1:24" x14ac:dyDescent="0.2">
      <c r="A13" s="28" t="str">
        <f t="shared" si="2"/>
        <v/>
      </c>
      <c r="B13" s="52"/>
      <c r="C13" s="47"/>
      <c r="D13" s="47"/>
      <c r="E13" s="48"/>
      <c r="F13" s="53"/>
      <c r="G13" s="415" t="str">
        <f t="shared" si="0"/>
        <v/>
      </c>
      <c r="H13" s="416" t="str">
        <f t="shared" si="1"/>
        <v/>
      </c>
      <c r="I13" s="419"/>
    </row>
    <row r="14" spans="1:24" x14ac:dyDescent="0.2">
      <c r="A14" s="28" t="str">
        <f t="shared" si="2"/>
        <v/>
      </c>
      <c r="B14" s="52"/>
      <c r="C14" s="47"/>
      <c r="D14" s="47"/>
      <c r="E14" s="48"/>
      <c r="F14" s="53"/>
      <c r="G14" s="415" t="str">
        <f t="shared" si="0"/>
        <v/>
      </c>
      <c r="H14" s="416" t="str">
        <f t="shared" si="1"/>
        <v/>
      </c>
      <c r="I14" s="419"/>
    </row>
    <row r="15" spans="1:24" x14ac:dyDescent="0.2">
      <c r="A15" s="28" t="str">
        <f t="shared" si="2"/>
        <v/>
      </c>
      <c r="B15" s="52"/>
      <c r="C15" s="47"/>
      <c r="D15" s="47"/>
      <c r="E15" s="48"/>
      <c r="F15" s="53"/>
      <c r="G15" s="415" t="str">
        <f t="shared" si="0"/>
        <v/>
      </c>
      <c r="H15" s="416" t="str">
        <f t="shared" si="1"/>
        <v/>
      </c>
      <c r="I15" s="419"/>
    </row>
    <row r="16" spans="1:24" x14ac:dyDescent="0.2">
      <c r="A16" s="28" t="str">
        <f t="shared" si="2"/>
        <v/>
      </c>
      <c r="B16" s="52"/>
      <c r="C16" s="47"/>
      <c r="D16" s="47"/>
      <c r="E16" s="48"/>
      <c r="F16" s="53"/>
      <c r="G16" s="415" t="str">
        <f t="shared" si="0"/>
        <v/>
      </c>
      <c r="H16" s="416" t="str">
        <f t="shared" si="1"/>
        <v/>
      </c>
      <c r="I16" s="419"/>
    </row>
    <row r="17" spans="1:9" x14ac:dyDescent="0.2">
      <c r="A17" s="28" t="str">
        <f t="shared" si="2"/>
        <v/>
      </c>
      <c r="B17" s="52"/>
      <c r="C17" s="47"/>
      <c r="D17" s="47"/>
      <c r="E17" s="48"/>
      <c r="F17" s="53"/>
      <c r="G17" s="415" t="str">
        <f t="shared" si="0"/>
        <v/>
      </c>
      <c r="H17" s="416" t="str">
        <f t="shared" si="1"/>
        <v/>
      </c>
      <c r="I17" s="419"/>
    </row>
    <row r="18" spans="1:9" x14ac:dyDescent="0.2">
      <c r="A18" s="28" t="str">
        <f t="shared" si="2"/>
        <v/>
      </c>
      <c r="B18" s="52"/>
      <c r="C18" s="47"/>
      <c r="D18" s="47"/>
      <c r="E18" s="48"/>
      <c r="F18" s="53"/>
      <c r="G18" s="415" t="str">
        <f t="shared" si="0"/>
        <v/>
      </c>
      <c r="H18" s="416" t="str">
        <f t="shared" si="1"/>
        <v/>
      </c>
      <c r="I18" s="419"/>
    </row>
    <row r="19" spans="1:9" x14ac:dyDescent="0.2">
      <c r="A19" s="28" t="str">
        <f t="shared" si="2"/>
        <v/>
      </c>
      <c r="B19" s="52"/>
      <c r="C19" s="47"/>
      <c r="D19" s="47"/>
      <c r="E19" s="48"/>
      <c r="F19" s="53"/>
      <c r="G19" s="415" t="str">
        <f t="shared" si="0"/>
        <v/>
      </c>
      <c r="H19" s="416" t="str">
        <f t="shared" si="1"/>
        <v/>
      </c>
      <c r="I19" s="419"/>
    </row>
    <row r="20" spans="1:9" x14ac:dyDescent="0.2">
      <c r="A20" s="28" t="str">
        <f t="shared" si="2"/>
        <v/>
      </c>
      <c r="B20" s="52"/>
      <c r="C20" s="47"/>
      <c r="D20" s="47"/>
      <c r="E20" s="48"/>
      <c r="F20" s="53"/>
      <c r="G20" s="415" t="str">
        <f t="shared" si="0"/>
        <v/>
      </c>
      <c r="H20" s="416" t="str">
        <f t="shared" si="1"/>
        <v/>
      </c>
      <c r="I20" s="419"/>
    </row>
    <row r="21" spans="1:9" x14ac:dyDescent="0.2">
      <c r="A21" s="28" t="str">
        <f t="shared" si="2"/>
        <v/>
      </c>
      <c r="B21" s="52"/>
      <c r="C21" s="47"/>
      <c r="D21" s="47"/>
      <c r="E21" s="48"/>
      <c r="F21" s="53"/>
      <c r="G21" s="415" t="str">
        <f t="shared" si="0"/>
        <v/>
      </c>
      <c r="H21" s="416" t="str">
        <f t="shared" si="1"/>
        <v/>
      </c>
      <c r="I21" s="419"/>
    </row>
    <row r="22" spans="1:9" x14ac:dyDescent="0.2">
      <c r="A22" s="28" t="str">
        <f t="shared" si="2"/>
        <v/>
      </c>
      <c r="B22" s="52"/>
      <c r="C22" s="47"/>
      <c r="D22" s="47"/>
      <c r="E22" s="48"/>
      <c r="F22" s="53"/>
      <c r="G22" s="415" t="str">
        <f t="shared" si="0"/>
        <v/>
      </c>
      <c r="H22" s="416" t="str">
        <f t="shared" si="1"/>
        <v/>
      </c>
      <c r="I22" s="419"/>
    </row>
    <row r="23" spans="1:9" x14ac:dyDescent="0.2">
      <c r="A23" s="28" t="str">
        <f t="shared" si="2"/>
        <v/>
      </c>
      <c r="B23" s="52"/>
      <c r="C23" s="47"/>
      <c r="D23" s="47"/>
      <c r="E23" s="48"/>
      <c r="F23" s="53"/>
      <c r="G23" s="415" t="str">
        <f t="shared" si="0"/>
        <v/>
      </c>
      <c r="H23" s="416" t="str">
        <f t="shared" si="1"/>
        <v/>
      </c>
      <c r="I23" s="419"/>
    </row>
    <row r="24" spans="1:9" x14ac:dyDescent="0.2">
      <c r="A24" s="28" t="str">
        <f t="shared" si="2"/>
        <v/>
      </c>
      <c r="B24" s="52"/>
      <c r="C24" s="47"/>
      <c r="D24" s="47"/>
      <c r="E24" s="48"/>
      <c r="F24" s="53"/>
      <c r="G24" s="415" t="str">
        <f t="shared" si="0"/>
        <v/>
      </c>
      <c r="H24" s="416" t="str">
        <f t="shared" si="1"/>
        <v/>
      </c>
      <c r="I24" s="419"/>
    </row>
    <row r="25" spans="1:9" x14ac:dyDescent="0.2">
      <c r="A25" s="28" t="str">
        <f t="shared" si="2"/>
        <v/>
      </c>
      <c r="B25" s="52"/>
      <c r="C25" s="47"/>
      <c r="D25" s="47"/>
      <c r="E25" s="48"/>
      <c r="F25" s="53"/>
      <c r="G25" s="415" t="str">
        <f t="shared" si="0"/>
        <v/>
      </c>
      <c r="H25" s="416" t="str">
        <f t="shared" si="1"/>
        <v/>
      </c>
      <c r="I25" s="419"/>
    </row>
    <row r="26" spans="1:9" x14ac:dyDescent="0.2">
      <c r="A26" s="28" t="str">
        <f t="shared" si="2"/>
        <v/>
      </c>
      <c r="B26" s="52"/>
      <c r="C26" s="47"/>
      <c r="D26" s="47"/>
      <c r="E26" s="48"/>
      <c r="F26" s="53"/>
      <c r="G26" s="415" t="str">
        <f t="shared" si="0"/>
        <v/>
      </c>
      <c r="H26" s="416" t="str">
        <f t="shared" si="1"/>
        <v/>
      </c>
      <c r="I26" s="419"/>
    </row>
    <row r="27" spans="1:9" x14ac:dyDescent="0.2">
      <c r="A27" s="28" t="str">
        <f t="shared" si="2"/>
        <v/>
      </c>
      <c r="B27" s="52"/>
      <c r="C27" s="47"/>
      <c r="D27" s="47"/>
      <c r="E27" s="48"/>
      <c r="F27" s="53"/>
      <c r="G27" s="415" t="str">
        <f t="shared" si="0"/>
        <v/>
      </c>
      <c r="H27" s="416" t="str">
        <f t="shared" si="1"/>
        <v/>
      </c>
      <c r="I27" s="419"/>
    </row>
    <row r="28" spans="1:9" x14ac:dyDescent="0.2">
      <c r="A28" s="28" t="str">
        <f t="shared" si="2"/>
        <v/>
      </c>
      <c r="B28" s="52"/>
      <c r="C28" s="47"/>
      <c r="D28" s="47"/>
      <c r="E28" s="48"/>
      <c r="F28" s="53"/>
      <c r="G28" s="415" t="str">
        <f t="shared" si="0"/>
        <v/>
      </c>
      <c r="H28" s="416" t="str">
        <f t="shared" si="1"/>
        <v/>
      </c>
      <c r="I28" s="419"/>
    </row>
    <row r="29" spans="1:9" x14ac:dyDescent="0.2">
      <c r="A29" s="28" t="str">
        <f t="shared" si="2"/>
        <v/>
      </c>
      <c r="B29" s="52"/>
      <c r="C29" s="47"/>
      <c r="D29" s="47"/>
      <c r="E29" s="48"/>
      <c r="F29" s="53"/>
      <c r="G29" s="415" t="str">
        <f t="shared" si="0"/>
        <v/>
      </c>
      <c r="H29" s="416" t="str">
        <f t="shared" si="1"/>
        <v/>
      </c>
      <c r="I29" s="419"/>
    </row>
    <row r="30" spans="1:9" x14ac:dyDescent="0.2">
      <c r="A30" s="28" t="str">
        <f t="shared" si="2"/>
        <v/>
      </c>
      <c r="B30" s="52"/>
      <c r="C30" s="47"/>
      <c r="D30" s="47"/>
      <c r="E30" s="48"/>
      <c r="F30" s="53"/>
      <c r="G30" s="415" t="str">
        <f t="shared" si="0"/>
        <v/>
      </c>
      <c r="H30" s="416" t="str">
        <f t="shared" si="1"/>
        <v/>
      </c>
      <c r="I30" s="419"/>
    </row>
    <row r="31" spans="1:9" x14ac:dyDescent="0.2">
      <c r="A31" s="28" t="str">
        <f t="shared" si="2"/>
        <v/>
      </c>
      <c r="B31" s="52"/>
      <c r="C31" s="47"/>
      <c r="D31" s="47"/>
      <c r="E31" s="48"/>
      <c r="F31" s="53"/>
      <c r="G31" s="415" t="str">
        <f t="shared" si="0"/>
        <v/>
      </c>
      <c r="H31" s="416" t="str">
        <f t="shared" si="1"/>
        <v/>
      </c>
      <c r="I31" s="419"/>
    </row>
    <row r="32" spans="1:9" x14ac:dyDescent="0.2">
      <c r="A32" s="28" t="str">
        <f t="shared" si="2"/>
        <v/>
      </c>
      <c r="B32" s="52"/>
      <c r="C32" s="47"/>
      <c r="D32" s="47"/>
      <c r="E32" s="48"/>
      <c r="F32" s="53"/>
      <c r="G32" s="415" t="str">
        <f t="shared" si="0"/>
        <v/>
      </c>
      <c r="H32" s="416" t="str">
        <f t="shared" si="1"/>
        <v/>
      </c>
      <c r="I32" s="419"/>
    </row>
    <row r="33" spans="1:9" x14ac:dyDescent="0.2">
      <c r="A33" s="28" t="str">
        <f t="shared" si="2"/>
        <v/>
      </c>
      <c r="B33" s="52"/>
      <c r="C33" s="47"/>
      <c r="D33" s="47"/>
      <c r="E33" s="48"/>
      <c r="F33" s="53"/>
      <c r="G33" s="415" t="str">
        <f t="shared" si="0"/>
        <v/>
      </c>
      <c r="H33" s="416" t="str">
        <f t="shared" si="1"/>
        <v/>
      </c>
      <c r="I33" s="419"/>
    </row>
    <row r="34" spans="1:9" x14ac:dyDescent="0.2">
      <c r="A34" s="28" t="str">
        <f t="shared" si="2"/>
        <v/>
      </c>
      <c r="B34" s="52"/>
      <c r="C34" s="47"/>
      <c r="D34" s="47"/>
      <c r="E34" s="48"/>
      <c r="F34" s="53"/>
      <c r="G34" s="415" t="str">
        <f t="shared" si="0"/>
        <v/>
      </c>
      <c r="H34" s="416" t="str">
        <f t="shared" si="1"/>
        <v/>
      </c>
      <c r="I34" s="419"/>
    </row>
    <row r="35" spans="1:9" x14ac:dyDescent="0.2">
      <c r="A35" s="28" t="str">
        <f t="shared" si="2"/>
        <v/>
      </c>
      <c r="B35" s="52"/>
      <c r="C35" s="47"/>
      <c r="D35" s="47"/>
      <c r="E35" s="48"/>
      <c r="F35" s="53"/>
      <c r="G35" s="415" t="str">
        <f t="shared" si="0"/>
        <v/>
      </c>
      <c r="H35" s="416" t="str">
        <f t="shared" si="1"/>
        <v/>
      </c>
      <c r="I35" s="419"/>
    </row>
    <row r="36" spans="1:9" x14ac:dyDescent="0.2">
      <c r="A36" s="28" t="str">
        <f t="shared" si="2"/>
        <v/>
      </c>
      <c r="B36" s="52"/>
      <c r="C36" s="47"/>
      <c r="D36" s="47"/>
      <c r="E36" s="48"/>
      <c r="F36" s="53"/>
      <c r="G36" s="415" t="str">
        <f t="shared" si="0"/>
        <v/>
      </c>
      <c r="H36" s="416" t="str">
        <f t="shared" si="1"/>
        <v/>
      </c>
      <c r="I36" s="419"/>
    </row>
    <row r="37" spans="1:9" x14ac:dyDescent="0.2">
      <c r="A37" s="28" t="str">
        <f t="shared" si="2"/>
        <v/>
      </c>
      <c r="B37" s="52"/>
      <c r="C37" s="47"/>
      <c r="D37" s="47"/>
      <c r="E37" s="48"/>
      <c r="F37" s="53"/>
      <c r="G37" s="415" t="str">
        <f t="shared" si="0"/>
        <v/>
      </c>
      <c r="H37" s="416" t="str">
        <f t="shared" si="1"/>
        <v/>
      </c>
      <c r="I37" s="419"/>
    </row>
    <row r="38" spans="1:9" x14ac:dyDescent="0.2">
      <c r="A38" s="28" t="str">
        <f t="shared" si="2"/>
        <v/>
      </c>
      <c r="B38" s="52"/>
      <c r="C38" s="47"/>
      <c r="D38" s="47"/>
      <c r="E38" s="48"/>
      <c r="F38" s="53"/>
      <c r="G38" s="415" t="str">
        <f t="shared" si="0"/>
        <v/>
      </c>
      <c r="H38" s="416" t="str">
        <f t="shared" si="1"/>
        <v/>
      </c>
      <c r="I38" s="419"/>
    </row>
    <row r="39" spans="1:9" x14ac:dyDescent="0.2">
      <c r="A39" s="28" t="str">
        <f t="shared" si="2"/>
        <v/>
      </c>
      <c r="B39" s="52"/>
      <c r="C39" s="47"/>
      <c r="D39" s="47"/>
      <c r="E39" s="48"/>
      <c r="F39" s="53"/>
      <c r="G39" s="415" t="str">
        <f t="shared" si="0"/>
        <v/>
      </c>
      <c r="H39" s="416" t="str">
        <f t="shared" si="1"/>
        <v/>
      </c>
      <c r="I39" s="419"/>
    </row>
    <row r="40" spans="1:9" x14ac:dyDescent="0.2">
      <c r="A40" s="28" t="str">
        <f t="shared" si="2"/>
        <v/>
      </c>
      <c r="B40" s="52"/>
      <c r="C40" s="47"/>
      <c r="D40" s="47"/>
      <c r="E40" s="48"/>
      <c r="F40" s="53"/>
      <c r="G40" s="415" t="str">
        <f t="shared" si="0"/>
        <v/>
      </c>
      <c r="H40" s="416" t="str">
        <f t="shared" si="1"/>
        <v/>
      </c>
      <c r="I40" s="419"/>
    </row>
    <row r="41" spans="1:9" x14ac:dyDescent="0.2">
      <c r="A41" s="28" t="str">
        <f t="shared" si="2"/>
        <v/>
      </c>
      <c r="B41" s="52"/>
      <c r="C41" s="47"/>
      <c r="D41" s="47"/>
      <c r="E41" s="48"/>
      <c r="F41" s="53"/>
      <c r="G41" s="415" t="str">
        <f t="shared" si="0"/>
        <v/>
      </c>
      <c r="H41" s="416" t="str">
        <f t="shared" si="1"/>
        <v/>
      </c>
      <c r="I41" s="419"/>
    </row>
    <row r="42" spans="1:9" x14ac:dyDescent="0.2">
      <c r="A42" s="28" t="str">
        <f t="shared" si="2"/>
        <v/>
      </c>
      <c r="B42" s="52"/>
      <c r="C42" s="47"/>
      <c r="D42" s="47"/>
      <c r="E42" s="48"/>
      <c r="F42" s="53"/>
      <c r="G42" s="415" t="str">
        <f t="shared" si="0"/>
        <v/>
      </c>
      <c r="H42" s="416" t="str">
        <f t="shared" si="1"/>
        <v/>
      </c>
      <c r="I42" s="419"/>
    </row>
    <row r="43" spans="1:9" x14ac:dyDescent="0.2">
      <c r="A43" s="28" t="str">
        <f t="shared" si="2"/>
        <v/>
      </c>
      <c r="B43" s="52"/>
      <c r="C43" s="47"/>
      <c r="D43" s="47"/>
      <c r="E43" s="48"/>
      <c r="F43" s="53"/>
      <c r="G43" s="415" t="str">
        <f t="shared" si="0"/>
        <v/>
      </c>
      <c r="H43" s="416" t="str">
        <f t="shared" si="1"/>
        <v/>
      </c>
      <c r="I43" s="419"/>
    </row>
    <row r="44" spans="1:9" x14ac:dyDescent="0.2">
      <c r="A44" s="28" t="str">
        <f t="shared" si="2"/>
        <v/>
      </c>
      <c r="B44" s="52"/>
      <c r="C44" s="47"/>
      <c r="D44" s="47"/>
      <c r="E44" s="48"/>
      <c r="F44" s="53"/>
      <c r="G44" s="415" t="str">
        <f t="shared" si="0"/>
        <v/>
      </c>
      <c r="H44" s="416" t="str">
        <f t="shared" si="1"/>
        <v/>
      </c>
      <c r="I44" s="419"/>
    </row>
    <row r="45" spans="1:9" x14ac:dyDescent="0.2">
      <c r="A45" s="28" t="str">
        <f t="shared" si="2"/>
        <v/>
      </c>
      <c r="B45" s="52"/>
      <c r="C45" s="47"/>
      <c r="D45" s="47"/>
      <c r="E45" s="48"/>
      <c r="F45" s="53"/>
      <c r="G45" s="415" t="str">
        <f t="shared" si="0"/>
        <v/>
      </c>
      <c r="H45" s="416" t="str">
        <f t="shared" si="1"/>
        <v/>
      </c>
      <c r="I45" s="419"/>
    </row>
    <row r="46" spans="1:9" x14ac:dyDescent="0.2">
      <c r="A46" s="28" t="str">
        <f t="shared" si="2"/>
        <v/>
      </c>
      <c r="B46" s="52"/>
      <c r="C46" s="47"/>
      <c r="D46" s="47"/>
      <c r="E46" s="48"/>
      <c r="F46" s="53"/>
      <c r="G46" s="415" t="str">
        <f t="shared" si="0"/>
        <v/>
      </c>
      <c r="H46" s="416" t="str">
        <f t="shared" si="1"/>
        <v/>
      </c>
      <c r="I46" s="419"/>
    </row>
    <row r="47" spans="1:9" x14ac:dyDescent="0.2">
      <c r="A47" s="28" t="str">
        <f t="shared" si="2"/>
        <v/>
      </c>
      <c r="B47" s="52"/>
      <c r="C47" s="47"/>
      <c r="D47" s="47"/>
      <c r="E47" s="48"/>
      <c r="F47" s="53"/>
      <c r="G47" s="415" t="str">
        <f t="shared" si="0"/>
        <v/>
      </c>
      <c r="H47" s="416" t="str">
        <f t="shared" si="1"/>
        <v/>
      </c>
      <c r="I47" s="419"/>
    </row>
    <row r="48" spans="1:9" x14ac:dyDescent="0.2">
      <c r="A48" s="28" t="str">
        <f t="shared" si="2"/>
        <v/>
      </c>
      <c r="B48" s="52"/>
      <c r="C48" s="47"/>
      <c r="D48" s="47"/>
      <c r="E48" s="48"/>
      <c r="F48" s="53"/>
      <c r="G48" s="415" t="str">
        <f t="shared" si="0"/>
        <v/>
      </c>
      <c r="H48" s="416" t="str">
        <f t="shared" si="1"/>
        <v/>
      </c>
      <c r="I48" s="419"/>
    </row>
    <row r="49" spans="1:9" x14ac:dyDescent="0.2">
      <c r="A49" s="28" t="str">
        <f t="shared" si="2"/>
        <v/>
      </c>
      <c r="B49" s="52"/>
      <c r="C49" s="47"/>
      <c r="D49" s="47"/>
      <c r="E49" s="48"/>
      <c r="F49" s="53"/>
      <c r="G49" s="415" t="str">
        <f t="shared" si="0"/>
        <v/>
      </c>
      <c r="H49" s="416" t="str">
        <f t="shared" si="1"/>
        <v/>
      </c>
      <c r="I49" s="419"/>
    </row>
    <row r="50" spans="1:9" x14ac:dyDescent="0.2">
      <c r="A50" s="28" t="str">
        <f t="shared" si="2"/>
        <v/>
      </c>
      <c r="B50" s="52"/>
      <c r="C50" s="47"/>
      <c r="D50" s="47"/>
      <c r="E50" s="48"/>
      <c r="F50" s="53"/>
      <c r="G50" s="415" t="str">
        <f t="shared" si="0"/>
        <v/>
      </c>
      <c r="H50" s="416" t="str">
        <f t="shared" si="1"/>
        <v/>
      </c>
      <c r="I50" s="419"/>
    </row>
    <row r="51" spans="1:9" x14ac:dyDescent="0.2">
      <c r="A51" s="28" t="str">
        <f t="shared" si="2"/>
        <v/>
      </c>
      <c r="B51" s="52"/>
      <c r="C51" s="47"/>
      <c r="D51" s="47"/>
      <c r="E51" s="48"/>
      <c r="F51" s="53"/>
      <c r="G51" s="415" t="str">
        <f t="shared" si="0"/>
        <v/>
      </c>
      <c r="H51" s="416" t="str">
        <f t="shared" si="1"/>
        <v/>
      </c>
      <c r="I51" s="419"/>
    </row>
    <row r="52" spans="1:9" x14ac:dyDescent="0.2">
      <c r="A52" s="28" t="str">
        <f t="shared" si="2"/>
        <v/>
      </c>
      <c r="B52" s="52"/>
      <c r="C52" s="47"/>
      <c r="D52" s="47"/>
      <c r="E52" s="48"/>
      <c r="F52" s="53"/>
      <c r="G52" s="415" t="str">
        <f t="shared" si="0"/>
        <v/>
      </c>
      <c r="H52" s="416" t="str">
        <f t="shared" si="1"/>
        <v/>
      </c>
      <c r="I52" s="419"/>
    </row>
    <row r="53" spans="1:9" x14ac:dyDescent="0.2">
      <c r="A53" s="28" t="str">
        <f t="shared" si="2"/>
        <v/>
      </c>
      <c r="B53" s="52"/>
      <c r="C53" s="47"/>
      <c r="D53" s="47"/>
      <c r="E53" s="48"/>
      <c r="F53" s="53"/>
      <c r="G53" s="415" t="str">
        <f t="shared" si="0"/>
        <v/>
      </c>
      <c r="H53" s="416" t="str">
        <f t="shared" si="1"/>
        <v/>
      </c>
      <c r="I53" s="419"/>
    </row>
    <row r="54" spans="1:9" x14ac:dyDescent="0.2">
      <c r="A54" s="28" t="str">
        <f t="shared" si="2"/>
        <v/>
      </c>
      <c r="B54" s="52"/>
      <c r="C54" s="47"/>
      <c r="D54" s="47"/>
      <c r="E54" s="48"/>
      <c r="F54" s="53"/>
      <c r="G54" s="415" t="str">
        <f t="shared" si="0"/>
        <v/>
      </c>
      <c r="H54" s="416" t="str">
        <f t="shared" si="1"/>
        <v/>
      </c>
      <c r="I54" s="419"/>
    </row>
    <row r="55" spans="1:9" x14ac:dyDescent="0.2">
      <c r="A55" s="28" t="str">
        <f t="shared" si="2"/>
        <v/>
      </c>
      <c r="B55" s="52"/>
      <c r="C55" s="47"/>
      <c r="D55" s="47"/>
      <c r="E55" s="48"/>
      <c r="F55" s="53"/>
      <c r="G55" s="415" t="str">
        <f t="shared" si="0"/>
        <v/>
      </c>
      <c r="H55" s="416" t="str">
        <f t="shared" si="1"/>
        <v/>
      </c>
      <c r="I55" s="419"/>
    </row>
    <row r="56" spans="1:9" x14ac:dyDescent="0.2">
      <c r="A56" s="28" t="str">
        <f t="shared" si="2"/>
        <v/>
      </c>
      <c r="B56" s="52"/>
      <c r="C56" s="47"/>
      <c r="D56" s="47"/>
      <c r="E56" s="48"/>
      <c r="F56" s="53"/>
      <c r="G56" s="415" t="str">
        <f t="shared" si="0"/>
        <v/>
      </c>
      <c r="H56" s="416" t="str">
        <f t="shared" si="1"/>
        <v/>
      </c>
      <c r="I56" s="419"/>
    </row>
    <row r="57" spans="1:9" x14ac:dyDescent="0.2">
      <c r="A57" s="28" t="str">
        <f t="shared" si="2"/>
        <v/>
      </c>
      <c r="B57" s="52"/>
      <c r="C57" s="47"/>
      <c r="D57" s="47"/>
      <c r="E57" s="48"/>
      <c r="F57" s="53"/>
      <c r="G57" s="415" t="str">
        <f t="shared" si="0"/>
        <v/>
      </c>
      <c r="H57" s="416" t="str">
        <f t="shared" si="1"/>
        <v/>
      </c>
      <c r="I57" s="419"/>
    </row>
    <row r="58" spans="1:9" x14ac:dyDescent="0.2">
      <c r="A58" s="28" t="str">
        <f t="shared" si="2"/>
        <v/>
      </c>
      <c r="B58" s="52"/>
      <c r="C58" s="47"/>
      <c r="D58" s="47"/>
      <c r="E58" s="48"/>
      <c r="F58" s="53"/>
      <c r="G58" s="415" t="str">
        <f t="shared" si="0"/>
        <v/>
      </c>
      <c r="H58" s="416" t="str">
        <f t="shared" si="1"/>
        <v/>
      </c>
      <c r="I58" s="419"/>
    </row>
    <row r="59" spans="1:9" x14ac:dyDescent="0.2">
      <c r="A59" s="28" t="str">
        <f t="shared" si="2"/>
        <v/>
      </c>
      <c r="B59" s="52"/>
      <c r="C59" s="47"/>
      <c r="D59" s="47"/>
      <c r="E59" s="48"/>
      <c r="F59" s="53"/>
      <c r="G59" s="415" t="str">
        <f t="shared" si="0"/>
        <v/>
      </c>
      <c r="H59" s="416" t="str">
        <f t="shared" si="1"/>
        <v/>
      </c>
      <c r="I59" s="419"/>
    </row>
    <row r="60" spans="1:9" x14ac:dyDescent="0.2">
      <c r="A60" s="28" t="str">
        <f t="shared" si="2"/>
        <v/>
      </c>
      <c r="B60" s="52"/>
      <c r="C60" s="47"/>
      <c r="D60" s="47"/>
      <c r="E60" s="48"/>
      <c r="F60" s="53"/>
      <c r="G60" s="415" t="str">
        <f t="shared" si="0"/>
        <v/>
      </c>
      <c r="H60" s="416" t="str">
        <f t="shared" si="1"/>
        <v/>
      </c>
      <c r="I60" s="419"/>
    </row>
    <row r="61" spans="1:9" x14ac:dyDescent="0.2">
      <c r="A61" s="28" t="str">
        <f t="shared" si="2"/>
        <v/>
      </c>
      <c r="B61" s="52"/>
      <c r="C61" s="47"/>
      <c r="D61" s="47"/>
      <c r="E61" s="48"/>
      <c r="F61" s="53"/>
      <c r="G61" s="415" t="str">
        <f t="shared" si="0"/>
        <v/>
      </c>
      <c r="H61" s="416" t="str">
        <f t="shared" si="1"/>
        <v/>
      </c>
      <c r="I61" s="419"/>
    </row>
    <row r="62" spans="1:9" x14ac:dyDescent="0.2">
      <c r="A62" s="28" t="str">
        <f t="shared" si="2"/>
        <v/>
      </c>
      <c r="B62" s="52"/>
      <c r="C62" s="47"/>
      <c r="D62" s="47"/>
      <c r="E62" s="48"/>
      <c r="F62" s="53"/>
      <c r="G62" s="415" t="str">
        <f t="shared" si="0"/>
        <v/>
      </c>
      <c r="H62" s="416" t="str">
        <f t="shared" si="1"/>
        <v/>
      </c>
      <c r="I62" s="419"/>
    </row>
    <row r="63" spans="1:9" x14ac:dyDescent="0.2">
      <c r="A63" s="28" t="str">
        <f t="shared" si="2"/>
        <v/>
      </c>
      <c r="B63" s="52"/>
      <c r="C63" s="47"/>
      <c r="D63" s="47"/>
      <c r="E63" s="48"/>
      <c r="F63" s="53"/>
      <c r="G63" s="415" t="str">
        <f t="shared" si="0"/>
        <v/>
      </c>
      <c r="H63" s="416" t="str">
        <f t="shared" si="1"/>
        <v/>
      </c>
      <c r="I63" s="419"/>
    </row>
    <row r="64" spans="1:9" x14ac:dyDescent="0.2">
      <c r="A64" s="28" t="str">
        <f t="shared" si="2"/>
        <v/>
      </c>
      <c r="B64" s="52"/>
      <c r="C64" s="47"/>
      <c r="D64" s="47"/>
      <c r="E64" s="48"/>
      <c r="F64" s="53"/>
      <c r="G64" s="415" t="str">
        <f t="shared" si="0"/>
        <v/>
      </c>
      <c r="H64" s="416" t="str">
        <f t="shared" si="1"/>
        <v/>
      </c>
      <c r="I64" s="419"/>
    </row>
    <row r="65" spans="1:9" x14ac:dyDescent="0.2">
      <c r="A65" s="28" t="str">
        <f t="shared" si="2"/>
        <v/>
      </c>
      <c r="B65" s="52"/>
      <c r="C65" s="47"/>
      <c r="D65" s="47"/>
      <c r="E65" s="48"/>
      <c r="F65" s="53"/>
      <c r="G65" s="415" t="str">
        <f t="shared" si="0"/>
        <v/>
      </c>
      <c r="H65" s="416" t="str">
        <f t="shared" si="1"/>
        <v/>
      </c>
      <c r="I65" s="419"/>
    </row>
    <row r="66" spans="1:9" x14ac:dyDescent="0.2">
      <c r="A66" s="28" t="str">
        <f t="shared" si="2"/>
        <v/>
      </c>
      <c r="B66" s="52"/>
      <c r="C66" s="47"/>
      <c r="D66" s="47"/>
      <c r="E66" s="48"/>
      <c r="F66" s="53"/>
      <c r="G66" s="415" t="str">
        <f t="shared" si="0"/>
        <v/>
      </c>
      <c r="H66" s="416" t="str">
        <f t="shared" si="1"/>
        <v/>
      </c>
      <c r="I66" s="419"/>
    </row>
    <row r="67" spans="1:9" x14ac:dyDescent="0.2">
      <c r="A67" s="28" t="str">
        <f t="shared" si="2"/>
        <v/>
      </c>
      <c r="B67" s="52"/>
      <c r="C67" s="47"/>
      <c r="D67" s="47"/>
      <c r="E67" s="48"/>
      <c r="F67" s="53"/>
      <c r="G67" s="415" t="str">
        <f t="shared" si="0"/>
        <v/>
      </c>
      <c r="H67" s="416" t="str">
        <f t="shared" si="1"/>
        <v/>
      </c>
      <c r="I67" s="419"/>
    </row>
    <row r="68" spans="1:9" x14ac:dyDescent="0.2">
      <c r="A68" s="28" t="str">
        <f t="shared" si="2"/>
        <v/>
      </c>
      <c r="B68" s="52"/>
      <c r="C68" s="47"/>
      <c r="D68" s="47"/>
      <c r="E68" s="48"/>
      <c r="F68" s="53"/>
      <c r="G68" s="415" t="str">
        <f t="shared" si="0"/>
        <v/>
      </c>
      <c r="H68" s="416" t="str">
        <f t="shared" si="1"/>
        <v/>
      </c>
      <c r="I68" s="419"/>
    </row>
    <row r="69" spans="1:9" x14ac:dyDescent="0.2">
      <c r="A69" s="28" t="str">
        <f t="shared" si="2"/>
        <v/>
      </c>
      <c r="B69" s="52"/>
      <c r="C69" s="47"/>
      <c r="D69" s="47"/>
      <c r="E69" s="48"/>
      <c r="F69" s="53"/>
      <c r="G69" s="415" t="str">
        <f t="shared" si="0"/>
        <v/>
      </c>
      <c r="H69" s="416" t="str">
        <f t="shared" si="1"/>
        <v/>
      </c>
      <c r="I69" s="419"/>
    </row>
    <row r="70" spans="1:9" x14ac:dyDescent="0.2">
      <c r="A70" s="28" t="str">
        <f t="shared" si="2"/>
        <v/>
      </c>
      <c r="B70" s="52"/>
      <c r="C70" s="47"/>
      <c r="D70" s="47"/>
      <c r="E70" s="48"/>
      <c r="F70" s="53"/>
      <c r="G70" s="415" t="str">
        <f t="shared" si="0"/>
        <v/>
      </c>
      <c r="H70" s="416" t="str">
        <f t="shared" si="1"/>
        <v/>
      </c>
      <c r="I70" s="419"/>
    </row>
    <row r="71" spans="1:9" x14ac:dyDescent="0.2">
      <c r="A71" s="28" t="str">
        <f t="shared" si="2"/>
        <v/>
      </c>
      <c r="B71" s="52"/>
      <c r="C71" s="47"/>
      <c r="D71" s="47"/>
      <c r="E71" s="48"/>
      <c r="F71" s="53"/>
      <c r="G71" s="415" t="str">
        <f t="shared" si="0"/>
        <v/>
      </c>
      <c r="H71" s="416" t="str">
        <f t="shared" si="1"/>
        <v/>
      </c>
      <c r="I71" s="419"/>
    </row>
    <row r="72" spans="1:9" x14ac:dyDescent="0.2">
      <c r="A72" s="28" t="str">
        <f t="shared" si="2"/>
        <v/>
      </c>
      <c r="B72" s="52"/>
      <c r="C72" s="47"/>
      <c r="D72" s="47"/>
      <c r="E72" s="48"/>
      <c r="F72" s="53"/>
      <c r="G72" s="415" t="str">
        <f t="shared" si="0"/>
        <v/>
      </c>
      <c r="H72" s="416" t="str">
        <f t="shared" si="1"/>
        <v/>
      </c>
      <c r="I72" s="419"/>
    </row>
    <row r="73" spans="1:9" x14ac:dyDescent="0.2">
      <c r="A73" s="28" t="str">
        <f t="shared" si="2"/>
        <v/>
      </c>
      <c r="B73" s="52"/>
      <c r="C73" s="47"/>
      <c r="D73" s="47"/>
      <c r="E73" s="48"/>
      <c r="F73" s="53"/>
      <c r="G73" s="415" t="str">
        <f t="shared" si="0"/>
        <v/>
      </c>
      <c r="H73" s="416" t="str">
        <f t="shared" si="1"/>
        <v/>
      </c>
      <c r="I73" s="419"/>
    </row>
    <row r="74" spans="1:9" x14ac:dyDescent="0.2">
      <c r="A74" s="28" t="str">
        <f t="shared" si="2"/>
        <v/>
      </c>
      <c r="B74" s="52"/>
      <c r="C74" s="47"/>
      <c r="D74" s="47"/>
      <c r="E74" s="48"/>
      <c r="F74" s="53"/>
      <c r="G74" s="415" t="str">
        <f t="shared" si="0"/>
        <v/>
      </c>
      <c r="H74" s="416" t="str">
        <f t="shared" si="1"/>
        <v/>
      </c>
      <c r="I74" s="419"/>
    </row>
    <row r="75" spans="1:9" x14ac:dyDescent="0.2">
      <c r="A75" s="28" t="str">
        <f t="shared" si="2"/>
        <v/>
      </c>
      <c r="B75" s="52"/>
      <c r="C75" s="47"/>
      <c r="D75" s="47"/>
      <c r="E75" s="48"/>
      <c r="F75" s="53"/>
      <c r="G75" s="415" t="str">
        <f t="shared" ref="G75:G77" si="3">IF(E75&lt;&gt;"",E75,"")</f>
        <v/>
      </c>
      <c r="H75" s="416" t="str">
        <f t="shared" ref="H75:H77" si="4">IF(E75="","",G75-E75)</f>
        <v/>
      </c>
      <c r="I75" s="419"/>
    </row>
    <row r="76" spans="1:9" x14ac:dyDescent="0.2">
      <c r="A76" s="28" t="str">
        <f t="shared" ref="A76:A77" si="5">IF(E76&lt;&gt;"",A75+1,"")</f>
        <v/>
      </c>
      <c r="B76" s="52"/>
      <c r="C76" s="47"/>
      <c r="D76" s="47"/>
      <c r="E76" s="48"/>
      <c r="F76" s="53"/>
      <c r="G76" s="415" t="str">
        <f t="shared" si="3"/>
        <v/>
      </c>
      <c r="H76" s="416" t="str">
        <f t="shared" si="4"/>
        <v/>
      </c>
      <c r="I76" s="419"/>
    </row>
    <row r="77" spans="1:9" x14ac:dyDescent="0.2">
      <c r="A77" s="28" t="str">
        <f t="shared" si="5"/>
        <v/>
      </c>
      <c r="B77" s="52"/>
      <c r="C77" s="47"/>
      <c r="D77" s="47"/>
      <c r="E77" s="48"/>
      <c r="F77" s="53"/>
      <c r="G77" s="415" t="str">
        <f t="shared" si="3"/>
        <v/>
      </c>
      <c r="H77" s="416" t="str">
        <f t="shared" si="4"/>
        <v/>
      </c>
      <c r="I77" s="419"/>
    </row>
    <row r="78" spans="1:9" x14ac:dyDescent="0.2">
      <c r="B78" s="152"/>
      <c r="C78" s="152"/>
      <c r="D78" s="152"/>
      <c r="E78" s="152"/>
      <c r="F78" s="420"/>
      <c r="G78" s="421"/>
      <c r="H78" s="421"/>
      <c r="I78" s="428"/>
    </row>
    <row r="79" spans="1:9" x14ac:dyDescent="0.2">
      <c r="B79" s="152"/>
      <c r="C79" s="152"/>
      <c r="D79" s="152"/>
      <c r="E79" s="152"/>
      <c r="F79" s="420"/>
      <c r="G79" s="421"/>
      <c r="H79" s="421"/>
      <c r="I79" s="428"/>
    </row>
    <row r="80" spans="1:9" x14ac:dyDescent="0.2">
      <c r="B80" s="152"/>
      <c r="C80" s="152"/>
      <c r="D80" s="152"/>
      <c r="E80" s="152"/>
      <c r="F80" s="420"/>
      <c r="G80" s="421"/>
      <c r="H80" s="421"/>
      <c r="I80" s="428"/>
    </row>
  </sheetData>
  <sheetProtection password="D981" sheet="1" objects="1" scenarios="1" sort="0" autoFilter="0"/>
  <autoFilter ref="A10:I10"/>
  <mergeCells count="5">
    <mergeCell ref="A1:B1"/>
    <mergeCell ref="A2:B2"/>
    <mergeCell ref="A6:B6"/>
    <mergeCell ref="A7:B7"/>
    <mergeCell ref="A8:B8"/>
  </mergeCells>
  <conditionalFormatting sqref="G11:G30">
    <cfRule type="expression" dxfId="732" priority="142" stopIfTrue="1">
      <formula>E11&lt;&gt;G11</formula>
    </cfRule>
  </conditionalFormatting>
  <conditionalFormatting sqref="F11:F30">
    <cfRule type="expression" dxfId="731" priority="143" stopIfTrue="1">
      <formula>AND(E11&lt;&gt;"",F11="")</formula>
    </cfRule>
  </conditionalFormatting>
  <conditionalFormatting sqref="B11:B30">
    <cfRule type="expression" dxfId="730" priority="144" stopIfTrue="1">
      <formula>AND(E11&lt;&gt;"",B11="")</formula>
    </cfRule>
  </conditionalFormatting>
  <conditionalFormatting sqref="G31">
    <cfRule type="expression" dxfId="729" priority="139" stopIfTrue="1">
      <formula>E31&lt;&gt;G31</formula>
    </cfRule>
  </conditionalFormatting>
  <conditionalFormatting sqref="F31">
    <cfRule type="expression" dxfId="728" priority="140" stopIfTrue="1">
      <formula>AND(E31&lt;&gt;"",F31="")</formula>
    </cfRule>
  </conditionalFormatting>
  <conditionalFormatting sqref="B31">
    <cfRule type="expression" dxfId="727" priority="141" stopIfTrue="1">
      <formula>AND(E31&lt;&gt;"",B31="")</formula>
    </cfRule>
  </conditionalFormatting>
  <conditionalFormatting sqref="G32">
    <cfRule type="expression" dxfId="726" priority="136" stopIfTrue="1">
      <formula>E32&lt;&gt;G32</formula>
    </cfRule>
  </conditionalFormatting>
  <conditionalFormatting sqref="F32">
    <cfRule type="expression" dxfId="725" priority="137" stopIfTrue="1">
      <formula>AND(E32&lt;&gt;"",F32="")</formula>
    </cfRule>
  </conditionalFormatting>
  <conditionalFormatting sqref="B32">
    <cfRule type="expression" dxfId="724" priority="138" stopIfTrue="1">
      <formula>AND(E32&lt;&gt;"",B32="")</formula>
    </cfRule>
  </conditionalFormatting>
  <conditionalFormatting sqref="G33">
    <cfRule type="expression" dxfId="723" priority="133" stopIfTrue="1">
      <formula>E33&lt;&gt;G33</formula>
    </cfRule>
  </conditionalFormatting>
  <conditionalFormatting sqref="F33">
    <cfRule type="expression" dxfId="722" priority="134" stopIfTrue="1">
      <formula>AND(E33&lt;&gt;"",F33="")</formula>
    </cfRule>
  </conditionalFormatting>
  <conditionalFormatting sqref="B33">
    <cfRule type="expression" dxfId="721" priority="135" stopIfTrue="1">
      <formula>AND(E33&lt;&gt;"",B33="")</formula>
    </cfRule>
  </conditionalFormatting>
  <conditionalFormatting sqref="G34">
    <cfRule type="expression" dxfId="720" priority="130" stopIfTrue="1">
      <formula>E34&lt;&gt;G34</formula>
    </cfRule>
  </conditionalFormatting>
  <conditionalFormatting sqref="F34">
    <cfRule type="expression" dxfId="719" priority="131" stopIfTrue="1">
      <formula>AND(E34&lt;&gt;"",F34="")</formula>
    </cfRule>
  </conditionalFormatting>
  <conditionalFormatting sqref="B34">
    <cfRule type="expression" dxfId="718" priority="132" stopIfTrue="1">
      <formula>AND(E34&lt;&gt;"",B34="")</formula>
    </cfRule>
  </conditionalFormatting>
  <conditionalFormatting sqref="G35">
    <cfRule type="expression" dxfId="717" priority="127" stopIfTrue="1">
      <formula>E35&lt;&gt;G35</formula>
    </cfRule>
  </conditionalFormatting>
  <conditionalFormatting sqref="F35">
    <cfRule type="expression" dxfId="716" priority="128" stopIfTrue="1">
      <formula>AND(E35&lt;&gt;"",F35="")</formula>
    </cfRule>
  </conditionalFormatting>
  <conditionalFormatting sqref="B35">
    <cfRule type="expression" dxfId="715" priority="129" stopIfTrue="1">
      <formula>AND(E35&lt;&gt;"",B35="")</formula>
    </cfRule>
  </conditionalFormatting>
  <conditionalFormatting sqref="G36">
    <cfRule type="expression" dxfId="714" priority="124" stopIfTrue="1">
      <formula>E36&lt;&gt;G36</formula>
    </cfRule>
  </conditionalFormatting>
  <conditionalFormatting sqref="F36">
    <cfRule type="expression" dxfId="713" priority="125" stopIfTrue="1">
      <formula>AND(E36&lt;&gt;"",F36="")</formula>
    </cfRule>
  </conditionalFormatting>
  <conditionalFormatting sqref="B36">
    <cfRule type="expression" dxfId="712" priority="126" stopIfTrue="1">
      <formula>AND(E36&lt;&gt;"",B36="")</formula>
    </cfRule>
  </conditionalFormatting>
  <conditionalFormatting sqref="G37">
    <cfRule type="expression" dxfId="711" priority="121" stopIfTrue="1">
      <formula>E37&lt;&gt;G37</formula>
    </cfRule>
  </conditionalFormatting>
  <conditionalFormatting sqref="F37">
    <cfRule type="expression" dxfId="710" priority="122" stopIfTrue="1">
      <formula>AND(E37&lt;&gt;"",F37="")</formula>
    </cfRule>
  </conditionalFormatting>
  <conditionalFormatting sqref="B37">
    <cfRule type="expression" dxfId="709" priority="123" stopIfTrue="1">
      <formula>AND(E37&lt;&gt;"",B37="")</formula>
    </cfRule>
  </conditionalFormatting>
  <conditionalFormatting sqref="G38">
    <cfRule type="expression" dxfId="708" priority="118" stopIfTrue="1">
      <formula>E38&lt;&gt;G38</formula>
    </cfRule>
  </conditionalFormatting>
  <conditionalFormatting sqref="F38">
    <cfRule type="expression" dxfId="707" priority="119" stopIfTrue="1">
      <formula>AND(E38&lt;&gt;"",F38="")</formula>
    </cfRule>
  </conditionalFormatting>
  <conditionalFormatting sqref="B38">
    <cfRule type="expression" dxfId="706" priority="120" stopIfTrue="1">
      <formula>AND(E38&lt;&gt;"",B38="")</formula>
    </cfRule>
  </conditionalFormatting>
  <conditionalFormatting sqref="G39">
    <cfRule type="expression" dxfId="705" priority="115" stopIfTrue="1">
      <formula>E39&lt;&gt;G39</formula>
    </cfRule>
  </conditionalFormatting>
  <conditionalFormatting sqref="F39">
    <cfRule type="expression" dxfId="704" priority="116" stopIfTrue="1">
      <formula>AND(E39&lt;&gt;"",F39="")</formula>
    </cfRule>
  </conditionalFormatting>
  <conditionalFormatting sqref="B39">
    <cfRule type="expression" dxfId="703" priority="117" stopIfTrue="1">
      <formula>AND(E39&lt;&gt;"",B39="")</formula>
    </cfRule>
  </conditionalFormatting>
  <conditionalFormatting sqref="G40">
    <cfRule type="expression" dxfId="702" priority="112" stopIfTrue="1">
      <formula>E40&lt;&gt;G40</formula>
    </cfRule>
  </conditionalFormatting>
  <conditionalFormatting sqref="F40">
    <cfRule type="expression" dxfId="701" priority="113" stopIfTrue="1">
      <formula>AND(E40&lt;&gt;"",F40="")</formula>
    </cfRule>
  </conditionalFormatting>
  <conditionalFormatting sqref="B40">
    <cfRule type="expression" dxfId="700" priority="114" stopIfTrue="1">
      <formula>AND(E40&lt;&gt;"",B40="")</formula>
    </cfRule>
  </conditionalFormatting>
  <conditionalFormatting sqref="G41">
    <cfRule type="expression" dxfId="699" priority="109" stopIfTrue="1">
      <formula>E41&lt;&gt;G41</formula>
    </cfRule>
  </conditionalFormatting>
  <conditionalFormatting sqref="F41">
    <cfRule type="expression" dxfId="698" priority="110" stopIfTrue="1">
      <formula>AND(E41&lt;&gt;"",F41="")</formula>
    </cfRule>
  </conditionalFormatting>
  <conditionalFormatting sqref="B41">
    <cfRule type="expression" dxfId="697" priority="111" stopIfTrue="1">
      <formula>AND(E41&lt;&gt;"",B41="")</formula>
    </cfRule>
  </conditionalFormatting>
  <conditionalFormatting sqref="G42">
    <cfRule type="expression" dxfId="696" priority="106" stopIfTrue="1">
      <formula>E42&lt;&gt;G42</formula>
    </cfRule>
  </conditionalFormatting>
  <conditionalFormatting sqref="F42">
    <cfRule type="expression" dxfId="695" priority="107" stopIfTrue="1">
      <formula>AND(E42&lt;&gt;"",F42="")</formula>
    </cfRule>
  </conditionalFormatting>
  <conditionalFormatting sqref="B42">
    <cfRule type="expression" dxfId="694" priority="108" stopIfTrue="1">
      <formula>AND(E42&lt;&gt;"",B42="")</formula>
    </cfRule>
  </conditionalFormatting>
  <conditionalFormatting sqref="G43">
    <cfRule type="expression" dxfId="693" priority="103" stopIfTrue="1">
      <formula>E43&lt;&gt;G43</formula>
    </cfRule>
  </conditionalFormatting>
  <conditionalFormatting sqref="F43">
    <cfRule type="expression" dxfId="692" priority="104" stopIfTrue="1">
      <formula>AND(E43&lt;&gt;"",F43="")</formula>
    </cfRule>
  </conditionalFormatting>
  <conditionalFormatting sqref="B43">
    <cfRule type="expression" dxfId="691" priority="105" stopIfTrue="1">
      <formula>AND(E43&lt;&gt;"",B43="")</formula>
    </cfRule>
  </conditionalFormatting>
  <conditionalFormatting sqref="G44">
    <cfRule type="expression" dxfId="690" priority="100" stopIfTrue="1">
      <formula>E44&lt;&gt;G44</formula>
    </cfRule>
  </conditionalFormatting>
  <conditionalFormatting sqref="F44">
    <cfRule type="expression" dxfId="689" priority="101" stopIfTrue="1">
      <formula>AND(E44&lt;&gt;"",F44="")</formula>
    </cfRule>
  </conditionalFormatting>
  <conditionalFormatting sqref="B44">
    <cfRule type="expression" dxfId="688" priority="102" stopIfTrue="1">
      <formula>AND(E44&lt;&gt;"",B44="")</formula>
    </cfRule>
  </conditionalFormatting>
  <conditionalFormatting sqref="G45">
    <cfRule type="expression" dxfId="687" priority="97" stopIfTrue="1">
      <formula>E45&lt;&gt;G45</formula>
    </cfRule>
  </conditionalFormatting>
  <conditionalFormatting sqref="F45">
    <cfRule type="expression" dxfId="686" priority="98" stopIfTrue="1">
      <formula>AND(E45&lt;&gt;"",F45="")</formula>
    </cfRule>
  </conditionalFormatting>
  <conditionalFormatting sqref="B45">
    <cfRule type="expression" dxfId="685" priority="99" stopIfTrue="1">
      <formula>AND(E45&lt;&gt;"",B45="")</formula>
    </cfRule>
  </conditionalFormatting>
  <conditionalFormatting sqref="G46">
    <cfRule type="expression" dxfId="684" priority="94" stopIfTrue="1">
      <formula>E46&lt;&gt;G46</formula>
    </cfRule>
  </conditionalFormatting>
  <conditionalFormatting sqref="F46">
    <cfRule type="expression" dxfId="683" priority="95" stopIfTrue="1">
      <formula>AND(E46&lt;&gt;"",F46="")</formula>
    </cfRule>
  </conditionalFormatting>
  <conditionalFormatting sqref="B46">
    <cfRule type="expression" dxfId="682" priority="96" stopIfTrue="1">
      <formula>AND(E46&lt;&gt;"",B46="")</formula>
    </cfRule>
  </conditionalFormatting>
  <conditionalFormatting sqref="G47">
    <cfRule type="expression" dxfId="681" priority="91" stopIfTrue="1">
      <formula>E47&lt;&gt;G47</formula>
    </cfRule>
  </conditionalFormatting>
  <conditionalFormatting sqref="F47">
    <cfRule type="expression" dxfId="680" priority="92" stopIfTrue="1">
      <formula>AND(E47&lt;&gt;"",F47="")</formula>
    </cfRule>
  </conditionalFormatting>
  <conditionalFormatting sqref="B47">
    <cfRule type="expression" dxfId="679" priority="93" stopIfTrue="1">
      <formula>AND(E47&lt;&gt;"",B47="")</formula>
    </cfRule>
  </conditionalFormatting>
  <conditionalFormatting sqref="G48">
    <cfRule type="expression" dxfId="678" priority="88" stopIfTrue="1">
      <formula>E48&lt;&gt;G48</formula>
    </cfRule>
  </conditionalFormatting>
  <conditionalFormatting sqref="F48">
    <cfRule type="expression" dxfId="677" priority="89" stopIfTrue="1">
      <formula>AND(E48&lt;&gt;"",F48="")</formula>
    </cfRule>
  </conditionalFormatting>
  <conditionalFormatting sqref="B48">
    <cfRule type="expression" dxfId="676" priority="90" stopIfTrue="1">
      <formula>AND(E48&lt;&gt;"",B48="")</formula>
    </cfRule>
  </conditionalFormatting>
  <conditionalFormatting sqref="G49">
    <cfRule type="expression" dxfId="675" priority="85" stopIfTrue="1">
      <formula>E49&lt;&gt;G49</formula>
    </cfRule>
  </conditionalFormatting>
  <conditionalFormatting sqref="F49">
    <cfRule type="expression" dxfId="674" priority="86" stopIfTrue="1">
      <formula>AND(E49&lt;&gt;"",F49="")</formula>
    </cfRule>
  </conditionalFormatting>
  <conditionalFormatting sqref="B49">
    <cfRule type="expression" dxfId="673" priority="87" stopIfTrue="1">
      <formula>AND(E49&lt;&gt;"",B49="")</formula>
    </cfRule>
  </conditionalFormatting>
  <conditionalFormatting sqref="G50">
    <cfRule type="expression" dxfId="672" priority="82" stopIfTrue="1">
      <formula>E50&lt;&gt;G50</formula>
    </cfRule>
  </conditionalFormatting>
  <conditionalFormatting sqref="F50">
    <cfRule type="expression" dxfId="671" priority="83" stopIfTrue="1">
      <formula>AND(E50&lt;&gt;"",F50="")</formula>
    </cfRule>
  </conditionalFormatting>
  <conditionalFormatting sqref="B50">
    <cfRule type="expression" dxfId="670" priority="84" stopIfTrue="1">
      <formula>AND(E50&lt;&gt;"",B50="")</formula>
    </cfRule>
  </conditionalFormatting>
  <conditionalFormatting sqref="G51">
    <cfRule type="expression" dxfId="669" priority="79" stopIfTrue="1">
      <formula>E51&lt;&gt;G51</formula>
    </cfRule>
  </conditionalFormatting>
  <conditionalFormatting sqref="F51">
    <cfRule type="expression" dxfId="668" priority="80" stopIfTrue="1">
      <formula>AND(E51&lt;&gt;"",F51="")</formula>
    </cfRule>
  </conditionalFormatting>
  <conditionalFormatting sqref="B51">
    <cfRule type="expression" dxfId="667" priority="81" stopIfTrue="1">
      <formula>AND(E51&lt;&gt;"",B51="")</formula>
    </cfRule>
  </conditionalFormatting>
  <conditionalFormatting sqref="G52">
    <cfRule type="expression" dxfId="666" priority="76" stopIfTrue="1">
      <formula>E52&lt;&gt;G52</formula>
    </cfRule>
  </conditionalFormatting>
  <conditionalFormatting sqref="F52">
    <cfRule type="expression" dxfId="665" priority="77" stopIfTrue="1">
      <formula>AND(E52&lt;&gt;"",F52="")</formula>
    </cfRule>
  </conditionalFormatting>
  <conditionalFormatting sqref="B52">
    <cfRule type="expression" dxfId="664" priority="78" stopIfTrue="1">
      <formula>AND(E52&lt;&gt;"",B52="")</formula>
    </cfRule>
  </conditionalFormatting>
  <conditionalFormatting sqref="G53">
    <cfRule type="expression" dxfId="663" priority="73" stopIfTrue="1">
      <formula>E53&lt;&gt;G53</formula>
    </cfRule>
  </conditionalFormatting>
  <conditionalFormatting sqref="F53">
    <cfRule type="expression" dxfId="662" priority="74" stopIfTrue="1">
      <formula>AND(E53&lt;&gt;"",F53="")</formula>
    </cfRule>
  </conditionalFormatting>
  <conditionalFormatting sqref="B53">
    <cfRule type="expression" dxfId="661" priority="75" stopIfTrue="1">
      <formula>AND(E53&lt;&gt;"",B53="")</formula>
    </cfRule>
  </conditionalFormatting>
  <conditionalFormatting sqref="G54">
    <cfRule type="expression" dxfId="660" priority="70" stopIfTrue="1">
      <formula>E54&lt;&gt;G54</formula>
    </cfRule>
  </conditionalFormatting>
  <conditionalFormatting sqref="F54">
    <cfRule type="expression" dxfId="659" priority="71" stopIfTrue="1">
      <formula>AND(E54&lt;&gt;"",F54="")</formula>
    </cfRule>
  </conditionalFormatting>
  <conditionalFormatting sqref="B54">
    <cfRule type="expression" dxfId="658" priority="72" stopIfTrue="1">
      <formula>AND(E54&lt;&gt;"",B54="")</formula>
    </cfRule>
  </conditionalFormatting>
  <conditionalFormatting sqref="G55">
    <cfRule type="expression" dxfId="657" priority="67" stopIfTrue="1">
      <formula>E55&lt;&gt;G55</formula>
    </cfRule>
  </conditionalFormatting>
  <conditionalFormatting sqref="F55">
    <cfRule type="expression" dxfId="656" priority="68" stopIfTrue="1">
      <formula>AND(E55&lt;&gt;"",F55="")</formula>
    </cfRule>
  </conditionalFormatting>
  <conditionalFormatting sqref="B55">
    <cfRule type="expression" dxfId="655" priority="69" stopIfTrue="1">
      <formula>AND(E55&lt;&gt;"",B55="")</formula>
    </cfRule>
  </conditionalFormatting>
  <conditionalFormatting sqref="G56">
    <cfRule type="expression" dxfId="654" priority="64" stopIfTrue="1">
      <formula>E56&lt;&gt;G56</formula>
    </cfRule>
  </conditionalFormatting>
  <conditionalFormatting sqref="F56">
    <cfRule type="expression" dxfId="653" priority="65" stopIfTrue="1">
      <formula>AND(E56&lt;&gt;"",F56="")</formula>
    </cfRule>
  </conditionalFormatting>
  <conditionalFormatting sqref="B56">
    <cfRule type="expression" dxfId="652" priority="66" stopIfTrue="1">
      <formula>AND(E56&lt;&gt;"",B56="")</formula>
    </cfRule>
  </conditionalFormatting>
  <conditionalFormatting sqref="G57">
    <cfRule type="expression" dxfId="651" priority="61" stopIfTrue="1">
      <formula>E57&lt;&gt;G57</formula>
    </cfRule>
  </conditionalFormatting>
  <conditionalFormatting sqref="F57">
    <cfRule type="expression" dxfId="650" priority="62" stopIfTrue="1">
      <formula>AND(E57&lt;&gt;"",F57="")</formula>
    </cfRule>
  </conditionalFormatting>
  <conditionalFormatting sqref="B57">
    <cfRule type="expression" dxfId="649" priority="63" stopIfTrue="1">
      <formula>AND(E57&lt;&gt;"",B57="")</formula>
    </cfRule>
  </conditionalFormatting>
  <conditionalFormatting sqref="G58">
    <cfRule type="expression" dxfId="648" priority="58" stopIfTrue="1">
      <formula>E58&lt;&gt;G58</formula>
    </cfRule>
  </conditionalFormatting>
  <conditionalFormatting sqref="F58">
    <cfRule type="expression" dxfId="647" priority="59" stopIfTrue="1">
      <formula>AND(E58&lt;&gt;"",F58="")</formula>
    </cfRule>
  </conditionalFormatting>
  <conditionalFormatting sqref="B58">
    <cfRule type="expression" dxfId="646" priority="60" stopIfTrue="1">
      <formula>AND(E58&lt;&gt;"",B58="")</formula>
    </cfRule>
  </conditionalFormatting>
  <conditionalFormatting sqref="G59">
    <cfRule type="expression" dxfId="645" priority="55" stopIfTrue="1">
      <formula>E59&lt;&gt;G59</formula>
    </cfRule>
  </conditionalFormatting>
  <conditionalFormatting sqref="F59">
    <cfRule type="expression" dxfId="644" priority="56" stopIfTrue="1">
      <formula>AND(E59&lt;&gt;"",F59="")</formula>
    </cfRule>
  </conditionalFormatting>
  <conditionalFormatting sqref="B59">
    <cfRule type="expression" dxfId="643" priority="57" stopIfTrue="1">
      <formula>AND(E59&lt;&gt;"",B59="")</formula>
    </cfRule>
  </conditionalFormatting>
  <conditionalFormatting sqref="G60">
    <cfRule type="expression" dxfId="642" priority="52" stopIfTrue="1">
      <formula>E60&lt;&gt;G60</formula>
    </cfRule>
  </conditionalFormatting>
  <conditionalFormatting sqref="F60">
    <cfRule type="expression" dxfId="641" priority="53" stopIfTrue="1">
      <formula>AND(E60&lt;&gt;"",F60="")</formula>
    </cfRule>
  </conditionalFormatting>
  <conditionalFormatting sqref="B60">
    <cfRule type="expression" dxfId="640" priority="54" stopIfTrue="1">
      <formula>AND(E60&lt;&gt;"",B60="")</formula>
    </cfRule>
  </conditionalFormatting>
  <conditionalFormatting sqref="G61">
    <cfRule type="expression" dxfId="639" priority="49" stopIfTrue="1">
      <formula>E61&lt;&gt;G61</formula>
    </cfRule>
  </conditionalFormatting>
  <conditionalFormatting sqref="F61">
    <cfRule type="expression" dxfId="638" priority="50" stopIfTrue="1">
      <formula>AND(E61&lt;&gt;"",F61="")</formula>
    </cfRule>
  </conditionalFormatting>
  <conditionalFormatting sqref="B61">
    <cfRule type="expression" dxfId="637" priority="51" stopIfTrue="1">
      <formula>AND(E61&lt;&gt;"",B61="")</formula>
    </cfRule>
  </conditionalFormatting>
  <conditionalFormatting sqref="G62">
    <cfRule type="expression" dxfId="636" priority="46" stopIfTrue="1">
      <formula>E62&lt;&gt;G62</formula>
    </cfRule>
  </conditionalFormatting>
  <conditionalFormatting sqref="F62">
    <cfRule type="expression" dxfId="635" priority="47" stopIfTrue="1">
      <formula>AND(E62&lt;&gt;"",F62="")</formula>
    </cfRule>
  </conditionalFormatting>
  <conditionalFormatting sqref="B62">
    <cfRule type="expression" dxfId="634" priority="48" stopIfTrue="1">
      <formula>AND(E62&lt;&gt;"",B62="")</formula>
    </cfRule>
  </conditionalFormatting>
  <conditionalFormatting sqref="G63">
    <cfRule type="expression" dxfId="633" priority="43" stopIfTrue="1">
      <formula>E63&lt;&gt;G63</formula>
    </cfRule>
  </conditionalFormatting>
  <conditionalFormatting sqref="F63">
    <cfRule type="expression" dxfId="632" priority="44" stopIfTrue="1">
      <formula>AND(E63&lt;&gt;"",F63="")</formula>
    </cfRule>
  </conditionalFormatting>
  <conditionalFormatting sqref="B63">
    <cfRule type="expression" dxfId="631" priority="45" stopIfTrue="1">
      <formula>AND(E63&lt;&gt;"",B63="")</formula>
    </cfRule>
  </conditionalFormatting>
  <conditionalFormatting sqref="G64">
    <cfRule type="expression" dxfId="630" priority="40" stopIfTrue="1">
      <formula>E64&lt;&gt;G64</formula>
    </cfRule>
  </conditionalFormatting>
  <conditionalFormatting sqref="F64">
    <cfRule type="expression" dxfId="629" priority="41" stopIfTrue="1">
      <formula>AND(E64&lt;&gt;"",F64="")</formula>
    </cfRule>
  </conditionalFormatting>
  <conditionalFormatting sqref="B64">
    <cfRule type="expression" dxfId="628" priority="42" stopIfTrue="1">
      <formula>AND(E64&lt;&gt;"",B64="")</formula>
    </cfRule>
  </conditionalFormatting>
  <conditionalFormatting sqref="G65">
    <cfRule type="expression" dxfId="627" priority="37" stopIfTrue="1">
      <formula>E65&lt;&gt;G65</formula>
    </cfRule>
  </conditionalFormatting>
  <conditionalFormatting sqref="F65">
    <cfRule type="expression" dxfId="626" priority="38" stopIfTrue="1">
      <formula>AND(E65&lt;&gt;"",F65="")</formula>
    </cfRule>
  </conditionalFormatting>
  <conditionalFormatting sqref="B65">
    <cfRule type="expression" dxfId="625" priority="39" stopIfTrue="1">
      <formula>AND(E65&lt;&gt;"",B65="")</formula>
    </cfRule>
  </conditionalFormatting>
  <conditionalFormatting sqref="G66">
    <cfRule type="expression" dxfId="624" priority="34" stopIfTrue="1">
      <formula>E66&lt;&gt;G66</formula>
    </cfRule>
  </conditionalFormatting>
  <conditionalFormatting sqref="F66">
    <cfRule type="expression" dxfId="623" priority="35" stopIfTrue="1">
      <formula>AND(E66&lt;&gt;"",F66="")</formula>
    </cfRule>
  </conditionalFormatting>
  <conditionalFormatting sqref="B66">
    <cfRule type="expression" dxfId="622" priority="36" stopIfTrue="1">
      <formula>AND(E66&lt;&gt;"",B66="")</formula>
    </cfRule>
  </conditionalFormatting>
  <conditionalFormatting sqref="G67">
    <cfRule type="expression" dxfId="621" priority="31" stopIfTrue="1">
      <formula>E67&lt;&gt;G67</formula>
    </cfRule>
  </conditionalFormatting>
  <conditionalFormatting sqref="F67">
    <cfRule type="expression" dxfId="620" priority="32" stopIfTrue="1">
      <formula>AND(E67&lt;&gt;"",F67="")</formula>
    </cfRule>
  </conditionalFormatting>
  <conditionalFormatting sqref="B67">
    <cfRule type="expression" dxfId="619" priority="33" stopIfTrue="1">
      <formula>AND(E67&lt;&gt;"",B67="")</formula>
    </cfRule>
  </conditionalFormatting>
  <conditionalFormatting sqref="G68">
    <cfRule type="expression" dxfId="618" priority="28" stopIfTrue="1">
      <formula>E68&lt;&gt;G68</formula>
    </cfRule>
  </conditionalFormatting>
  <conditionalFormatting sqref="F68">
    <cfRule type="expression" dxfId="617" priority="29" stopIfTrue="1">
      <formula>AND(E68&lt;&gt;"",F68="")</formula>
    </cfRule>
  </conditionalFormatting>
  <conditionalFormatting sqref="B68">
    <cfRule type="expression" dxfId="616" priority="30" stopIfTrue="1">
      <formula>AND(E68&lt;&gt;"",B68="")</formula>
    </cfRule>
  </conditionalFormatting>
  <conditionalFormatting sqref="G69">
    <cfRule type="expression" dxfId="615" priority="25" stopIfTrue="1">
      <formula>E69&lt;&gt;G69</formula>
    </cfRule>
  </conditionalFormatting>
  <conditionalFormatting sqref="F69">
    <cfRule type="expression" dxfId="614" priority="26" stopIfTrue="1">
      <formula>AND(E69&lt;&gt;"",F69="")</formula>
    </cfRule>
  </conditionalFormatting>
  <conditionalFormatting sqref="B69">
    <cfRule type="expression" dxfId="613" priority="27" stopIfTrue="1">
      <formula>AND(E69&lt;&gt;"",B69="")</formula>
    </cfRule>
  </conditionalFormatting>
  <conditionalFormatting sqref="G70">
    <cfRule type="expression" dxfId="612" priority="22" stopIfTrue="1">
      <formula>E70&lt;&gt;G70</formula>
    </cfRule>
  </conditionalFormatting>
  <conditionalFormatting sqref="F70">
    <cfRule type="expression" dxfId="611" priority="23" stopIfTrue="1">
      <formula>AND(E70&lt;&gt;"",F70="")</formula>
    </cfRule>
  </conditionalFormatting>
  <conditionalFormatting sqref="B70">
    <cfRule type="expression" dxfId="610" priority="24" stopIfTrue="1">
      <formula>AND(E70&lt;&gt;"",B70="")</formula>
    </cfRule>
  </conditionalFormatting>
  <conditionalFormatting sqref="G71">
    <cfRule type="expression" dxfId="609" priority="19" stopIfTrue="1">
      <formula>E71&lt;&gt;G71</formula>
    </cfRule>
  </conditionalFormatting>
  <conditionalFormatting sqref="F71">
    <cfRule type="expression" dxfId="608" priority="20" stopIfTrue="1">
      <formula>AND(E71&lt;&gt;"",F71="")</formula>
    </cfRule>
  </conditionalFormatting>
  <conditionalFormatting sqref="B71">
    <cfRule type="expression" dxfId="607" priority="21" stopIfTrue="1">
      <formula>AND(E71&lt;&gt;"",B71="")</formula>
    </cfRule>
  </conditionalFormatting>
  <conditionalFormatting sqref="G72">
    <cfRule type="expression" dxfId="606" priority="16" stopIfTrue="1">
      <formula>E72&lt;&gt;G72</formula>
    </cfRule>
  </conditionalFormatting>
  <conditionalFormatting sqref="F72">
    <cfRule type="expression" dxfId="605" priority="17" stopIfTrue="1">
      <formula>AND(E72&lt;&gt;"",F72="")</formula>
    </cfRule>
  </conditionalFormatting>
  <conditionalFormatting sqref="B72">
    <cfRule type="expression" dxfId="604" priority="18" stopIfTrue="1">
      <formula>AND(E72&lt;&gt;"",B72="")</formula>
    </cfRule>
  </conditionalFormatting>
  <conditionalFormatting sqref="G73">
    <cfRule type="expression" dxfId="603" priority="13" stopIfTrue="1">
      <formula>E73&lt;&gt;G73</formula>
    </cfRule>
  </conditionalFormatting>
  <conditionalFormatting sqref="F73">
    <cfRule type="expression" dxfId="602" priority="14" stopIfTrue="1">
      <formula>AND(E73&lt;&gt;"",F73="")</formula>
    </cfRule>
  </conditionalFormatting>
  <conditionalFormatting sqref="B73">
    <cfRule type="expression" dxfId="601" priority="15" stopIfTrue="1">
      <formula>AND(E73&lt;&gt;"",B73="")</formula>
    </cfRule>
  </conditionalFormatting>
  <conditionalFormatting sqref="G74">
    <cfRule type="expression" dxfId="600" priority="10" stopIfTrue="1">
      <formula>E74&lt;&gt;G74</formula>
    </cfRule>
  </conditionalFormatting>
  <conditionalFormatting sqref="F74">
    <cfRule type="expression" dxfId="599" priority="11" stopIfTrue="1">
      <formula>AND(E74&lt;&gt;"",F74="")</formula>
    </cfRule>
  </conditionalFormatting>
  <conditionalFormatting sqref="B74">
    <cfRule type="expression" dxfId="598" priority="12" stopIfTrue="1">
      <formula>AND(E74&lt;&gt;"",B74="")</formula>
    </cfRule>
  </conditionalFormatting>
  <conditionalFormatting sqref="G75">
    <cfRule type="expression" dxfId="597" priority="7" stopIfTrue="1">
      <formula>E75&lt;&gt;G75</formula>
    </cfRule>
  </conditionalFormatting>
  <conditionalFormatting sqref="F75">
    <cfRule type="expression" dxfId="596" priority="8" stopIfTrue="1">
      <formula>AND(E75&lt;&gt;"",F75="")</formula>
    </cfRule>
  </conditionalFormatting>
  <conditionalFormatting sqref="B75">
    <cfRule type="expression" dxfId="595" priority="9" stopIfTrue="1">
      <formula>AND(E75&lt;&gt;"",B75="")</formula>
    </cfRule>
  </conditionalFormatting>
  <conditionalFormatting sqref="G76">
    <cfRule type="expression" dxfId="594" priority="4" stopIfTrue="1">
      <formula>E76&lt;&gt;G76</formula>
    </cfRule>
  </conditionalFormatting>
  <conditionalFormatting sqref="F76">
    <cfRule type="expression" dxfId="593" priority="5" stopIfTrue="1">
      <formula>AND(E76&lt;&gt;"",F76="")</formula>
    </cfRule>
  </conditionalFormatting>
  <conditionalFormatting sqref="B76">
    <cfRule type="expression" dxfId="592" priority="6" stopIfTrue="1">
      <formula>AND(E76&lt;&gt;"",B76="")</formula>
    </cfRule>
  </conditionalFormatting>
  <conditionalFormatting sqref="G77">
    <cfRule type="expression" dxfId="591" priority="1" stopIfTrue="1">
      <formula>E77&lt;&gt;G77</formula>
    </cfRule>
  </conditionalFormatting>
  <conditionalFormatting sqref="F77">
    <cfRule type="expression" dxfId="590" priority="2" stopIfTrue="1">
      <formula>AND(E77&lt;&gt;"",F77="")</formula>
    </cfRule>
  </conditionalFormatting>
  <conditionalFormatting sqref="B77">
    <cfRule type="expression" dxfId="589" priority="3" stopIfTrue="1">
      <formula>AND(E77&lt;&gt;"",B77="")</formula>
    </cfRule>
  </conditionalFormatting>
  <dataValidations count="2">
    <dataValidation type="date" operator="greaterThan" allowBlank="1" showInputMessage="1" showErrorMessage="1" sqref="F11:F77">
      <formula1>35065</formula1>
    </dataValidation>
    <dataValidation type="custom" allowBlank="1" showInputMessage="1" showErrorMessage="1" sqref="E11:E77">
      <formula1>INT(E11*100)/100=E11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8">
    <tabColor indexed="43"/>
    <pageSetUpPr autoPageBreaks="0" fitToPage="1"/>
  </sheetPr>
  <dimension ref="A1:X86"/>
  <sheetViews>
    <sheetView showGridLines="0" workbookViewId="0">
      <pane ySplit="10" topLeftCell="A11" activePane="bottomLeft" state="frozen"/>
      <selection activeCell="C5" sqref="C5"/>
      <selection pane="bottomLeft" activeCell="C6" sqref="C6"/>
    </sheetView>
  </sheetViews>
  <sheetFormatPr baseColWidth="10" defaultRowHeight="11.25" x14ac:dyDescent="0.2"/>
  <cols>
    <col min="1" max="1" width="4.5703125" style="17" customWidth="1"/>
    <col min="2" max="2" width="7.140625" style="17" customWidth="1"/>
    <col min="3" max="3" width="23.5703125" style="9" customWidth="1"/>
    <col min="4" max="4" width="16.7109375" style="9" customWidth="1"/>
    <col min="5" max="5" width="4.5703125" style="18" customWidth="1"/>
    <col min="6" max="6" width="5.42578125" style="18" customWidth="1"/>
    <col min="7" max="7" width="4.5703125" style="18" customWidth="1"/>
    <col min="8" max="8" width="7.7109375" style="19" customWidth="1"/>
    <col min="9" max="9" width="5.42578125" style="19" customWidth="1"/>
    <col min="10" max="10" width="11" style="10" customWidth="1"/>
    <col min="11" max="11" width="12.42578125" style="10" customWidth="1"/>
    <col min="12" max="12" width="7.7109375" style="14" customWidth="1"/>
    <col min="13" max="13" width="12.42578125" style="10" customWidth="1"/>
    <col min="14" max="14" width="12.140625" style="10" customWidth="1"/>
    <col min="15" max="15" width="28.85546875" style="12" customWidth="1"/>
    <col min="16" max="16" width="11.42578125" style="12"/>
    <col min="17" max="17" width="0" style="12" hidden="1" customWidth="1"/>
    <col min="18" max="19" width="11.42578125" style="12"/>
    <col min="20" max="20" width="11.42578125" style="12" customWidth="1"/>
    <col min="21" max="21" width="11.42578125" style="12"/>
    <col min="22" max="22" width="24.28515625" style="12" customWidth="1"/>
    <col min="23" max="16384" width="11.42578125" style="12"/>
  </cols>
  <sheetData>
    <row r="1" spans="1:24" ht="12" thickBot="1" x14ac:dyDescent="0.25">
      <c r="A1" s="511" t="s">
        <v>443</v>
      </c>
      <c r="B1" s="511"/>
      <c r="C1" s="30">
        <f>'allg. Daten'!D24</f>
        <v>0</v>
      </c>
      <c r="D1" s="30"/>
      <c r="E1" s="19"/>
      <c r="F1" s="19"/>
    </row>
    <row r="2" spans="1:24" ht="12" thickBot="1" x14ac:dyDescent="0.25">
      <c r="A2" s="513"/>
      <c r="B2" s="513"/>
      <c r="C2" s="125" t="s">
        <v>521</v>
      </c>
      <c r="D2" s="126"/>
      <c r="E2" s="127"/>
      <c r="F2" s="127"/>
      <c r="G2" s="128"/>
      <c r="H2" s="29"/>
      <c r="I2" s="29"/>
      <c r="J2" s="29"/>
      <c r="K2" s="29"/>
      <c r="L2" s="305"/>
      <c r="M2" s="41"/>
      <c r="X2" s="12" t="s">
        <v>746</v>
      </c>
    </row>
    <row r="3" spans="1:24" x14ac:dyDescent="0.2">
      <c r="A3" s="33"/>
      <c r="B3" s="33"/>
      <c r="C3" s="42"/>
      <c r="D3" s="42"/>
      <c r="E3" s="29"/>
      <c r="F3" s="29"/>
      <c r="G3" s="29"/>
      <c r="H3" s="29"/>
      <c r="I3" s="17"/>
      <c r="J3" s="17"/>
      <c r="K3" s="17"/>
    </row>
    <row r="4" spans="1:24" x14ac:dyDescent="0.2">
      <c r="B4" s="33"/>
      <c r="C4" s="42"/>
      <c r="D4" s="42"/>
      <c r="E4" s="29"/>
      <c r="F4" s="29"/>
      <c r="G4" s="29"/>
      <c r="H4" s="29"/>
      <c r="I4" s="17"/>
      <c r="J4" s="17"/>
      <c r="K4" s="17"/>
    </row>
    <row r="5" spans="1:24" ht="33.75" x14ac:dyDescent="0.2">
      <c r="A5" s="163" t="str">
        <f>Zus.!A2</f>
        <v>V. 18.10.24</v>
      </c>
      <c r="B5" s="33"/>
      <c r="C5" s="384" t="s">
        <v>16</v>
      </c>
      <c r="D5" s="17"/>
      <c r="G5" s="409" t="s">
        <v>612</v>
      </c>
      <c r="M5" s="135" t="s">
        <v>387</v>
      </c>
      <c r="N5" s="135" t="s">
        <v>389</v>
      </c>
    </row>
    <row r="6" spans="1:24" x14ac:dyDescent="0.2">
      <c r="A6" s="523" t="s">
        <v>6</v>
      </c>
      <c r="B6" s="524"/>
      <c r="C6" s="455"/>
      <c r="D6" s="410" t="s">
        <v>613</v>
      </c>
      <c r="G6" s="41"/>
      <c r="H6" s="41"/>
      <c r="I6" s="41"/>
      <c r="J6" s="41"/>
    </row>
    <row r="7" spans="1:24" x14ac:dyDescent="0.2">
      <c r="A7" s="523" t="s">
        <v>7</v>
      </c>
      <c r="B7" s="524"/>
      <c r="C7" s="37">
        <f>SUM(K11:K13975)+Übernachtung!C7</f>
        <v>0</v>
      </c>
      <c r="D7" s="410" t="s">
        <v>632</v>
      </c>
      <c r="G7" s="106"/>
      <c r="H7" s="105"/>
      <c r="I7" s="105"/>
      <c r="J7" s="105"/>
      <c r="L7" s="129" t="s">
        <v>400</v>
      </c>
      <c r="M7" s="37">
        <f>SUM(M11:M13975)</f>
        <v>0</v>
      </c>
      <c r="N7" s="37">
        <f>SUM(N11:N13975)</f>
        <v>0</v>
      </c>
      <c r="W7" s="35">
        <f>SUM(K11:K13986)</f>
        <v>0</v>
      </c>
      <c r="X7" s="35">
        <f>$M$7+Übernachtung!H7</f>
        <v>0</v>
      </c>
    </row>
    <row r="8" spans="1:24" ht="12" customHeight="1" x14ac:dyDescent="0.2">
      <c r="A8" s="523" t="s">
        <v>8</v>
      </c>
      <c r="B8" s="524"/>
      <c r="C8" s="37">
        <f>SUM(C6-C7)</f>
        <v>0</v>
      </c>
      <c r="D8" s="391" t="str">
        <f>IF(C8&lt;0,"Die geplanten Ausgaben wurden überschritten. Begründung erforderlich!","")</f>
        <v/>
      </c>
      <c r="E8" s="9"/>
      <c r="F8" s="9"/>
      <c r="G8" s="9"/>
      <c r="H8" s="9"/>
      <c r="I8" s="9"/>
      <c r="J8" s="17"/>
    </row>
    <row r="9" spans="1:24" s="167" customFormat="1" ht="11.25" hidden="1" customHeight="1" x14ac:dyDescent="0.2">
      <c r="A9" s="182"/>
      <c r="B9" s="182" t="s">
        <v>418</v>
      </c>
      <c r="C9" s="183"/>
      <c r="D9" s="185"/>
      <c r="E9" s="185"/>
      <c r="F9" s="185"/>
      <c r="G9" s="185"/>
      <c r="H9" s="185"/>
      <c r="I9" s="186"/>
      <c r="J9" s="187"/>
      <c r="K9" s="188" t="s">
        <v>417</v>
      </c>
      <c r="L9" s="189" t="s">
        <v>416</v>
      </c>
      <c r="M9" s="188" t="s">
        <v>415</v>
      </c>
      <c r="N9" s="188"/>
      <c r="O9" s="167" t="s">
        <v>419</v>
      </c>
    </row>
    <row r="10" spans="1:24" s="152" customFormat="1" ht="47.25" customHeight="1" x14ac:dyDescent="0.2">
      <c r="A10" s="26" t="s">
        <v>1</v>
      </c>
      <c r="B10" s="26" t="s">
        <v>2</v>
      </c>
      <c r="C10" s="26" t="s">
        <v>557</v>
      </c>
      <c r="D10" s="26" t="s">
        <v>19</v>
      </c>
      <c r="E10" s="157" t="s">
        <v>403</v>
      </c>
      <c r="F10" s="159" t="s">
        <v>454</v>
      </c>
      <c r="G10" s="157" t="s">
        <v>404</v>
      </c>
      <c r="H10" s="156" t="s">
        <v>11</v>
      </c>
      <c r="I10" s="159" t="s">
        <v>405</v>
      </c>
      <c r="J10" s="155" t="s">
        <v>424</v>
      </c>
      <c r="K10" s="154" t="s">
        <v>388</v>
      </c>
      <c r="L10" s="161" t="s">
        <v>25</v>
      </c>
      <c r="M10" s="160" t="s">
        <v>24</v>
      </c>
      <c r="N10" s="160" t="s">
        <v>398</v>
      </c>
      <c r="O10" s="160" t="s">
        <v>399</v>
      </c>
    </row>
    <row r="11" spans="1:24" s="116" customFormat="1" x14ac:dyDescent="0.2">
      <c r="A11" s="130" t="str">
        <f>IF(H11+J11&lt;&gt;0,1,"")</f>
        <v/>
      </c>
      <c r="B11" s="52"/>
      <c r="C11" s="432"/>
      <c r="D11" s="433"/>
      <c r="E11" s="433"/>
      <c r="F11" s="434"/>
      <c r="G11" s="433"/>
      <c r="H11" s="54"/>
      <c r="I11" s="434"/>
      <c r="J11" s="48"/>
      <c r="K11" s="284" t="str">
        <f t="shared" ref="K11:K74" si="0">IF(H11+J11&lt;&gt;0,(E11*F11*G11*H11)+(G11*H11*I11)+J11,"")</f>
        <v/>
      </c>
      <c r="L11" s="117"/>
      <c r="M11" s="415" t="str">
        <f t="shared" ref="M11:M74" si="1">IF(K11&lt;&gt;"",K11,"")</f>
        <v/>
      </c>
      <c r="N11" s="427" t="str">
        <f t="shared" ref="N11:N74" si="2">IF(K11="","",M11-K11)</f>
        <v/>
      </c>
      <c r="O11" s="419"/>
      <c r="Q11" s="116">
        <v>0.19</v>
      </c>
    </row>
    <row r="12" spans="1:24" s="116" customFormat="1" x14ac:dyDescent="0.2">
      <c r="A12" s="130" t="str">
        <f t="shared" ref="A12:A75" si="3">IF(H12+J12&lt;&gt;0,A11+1,"")</f>
        <v/>
      </c>
      <c r="B12" s="52"/>
      <c r="C12" s="432"/>
      <c r="D12" s="433"/>
      <c r="E12" s="433"/>
      <c r="F12" s="434"/>
      <c r="G12" s="433"/>
      <c r="H12" s="54"/>
      <c r="I12" s="434"/>
      <c r="J12" s="48"/>
      <c r="K12" s="284" t="str">
        <f t="shared" si="0"/>
        <v/>
      </c>
      <c r="L12" s="117"/>
      <c r="M12" s="415" t="str">
        <f t="shared" si="1"/>
        <v/>
      </c>
      <c r="N12" s="427" t="str">
        <f t="shared" si="2"/>
        <v/>
      </c>
      <c r="O12" s="419"/>
      <c r="Q12" s="116">
        <v>0.22</v>
      </c>
    </row>
    <row r="13" spans="1:24" s="116" customFormat="1" x14ac:dyDescent="0.2">
      <c r="A13" s="130" t="str">
        <f t="shared" si="3"/>
        <v/>
      </c>
      <c r="B13" s="52"/>
      <c r="C13" s="435"/>
      <c r="D13" s="433"/>
      <c r="E13" s="433"/>
      <c r="F13" s="434"/>
      <c r="G13" s="433"/>
      <c r="H13" s="54"/>
      <c r="I13" s="434"/>
      <c r="J13" s="48"/>
      <c r="K13" s="284" t="str">
        <f t="shared" si="0"/>
        <v/>
      </c>
      <c r="L13" s="117"/>
      <c r="M13" s="415" t="str">
        <f t="shared" si="1"/>
        <v/>
      </c>
      <c r="N13" s="427" t="str">
        <f t="shared" si="2"/>
        <v/>
      </c>
      <c r="O13" s="419"/>
      <c r="Q13" s="116">
        <v>0.25</v>
      </c>
    </row>
    <row r="14" spans="1:24" s="116" customFormat="1" x14ac:dyDescent="0.2">
      <c r="A14" s="130" t="str">
        <f t="shared" si="3"/>
        <v/>
      </c>
      <c r="B14" s="52"/>
      <c r="C14" s="47"/>
      <c r="D14" s="433"/>
      <c r="E14" s="433"/>
      <c r="F14" s="434"/>
      <c r="G14" s="433"/>
      <c r="H14" s="54"/>
      <c r="I14" s="434"/>
      <c r="J14" s="48"/>
      <c r="K14" s="284" t="str">
        <f t="shared" si="0"/>
        <v/>
      </c>
      <c r="L14" s="117"/>
      <c r="M14" s="415" t="str">
        <f t="shared" si="1"/>
        <v/>
      </c>
      <c r="N14" s="427" t="str">
        <f t="shared" si="2"/>
        <v/>
      </c>
      <c r="O14" s="419"/>
    </row>
    <row r="15" spans="1:24" s="116" customFormat="1" x14ac:dyDescent="0.2">
      <c r="A15" s="130" t="str">
        <f t="shared" si="3"/>
        <v/>
      </c>
      <c r="B15" s="52"/>
      <c r="C15" s="47"/>
      <c r="D15" s="433"/>
      <c r="E15" s="433"/>
      <c r="F15" s="434"/>
      <c r="G15" s="433"/>
      <c r="H15" s="54"/>
      <c r="I15" s="434"/>
      <c r="J15" s="48"/>
      <c r="K15" s="284" t="str">
        <f t="shared" si="0"/>
        <v/>
      </c>
      <c r="L15" s="117"/>
      <c r="M15" s="415" t="str">
        <f t="shared" si="1"/>
        <v/>
      </c>
      <c r="N15" s="427" t="str">
        <f t="shared" si="2"/>
        <v/>
      </c>
      <c r="O15" s="419"/>
    </row>
    <row r="16" spans="1:24" s="116" customFormat="1" x14ac:dyDescent="0.2">
      <c r="A16" s="130" t="str">
        <f t="shared" si="3"/>
        <v/>
      </c>
      <c r="B16" s="52"/>
      <c r="C16" s="47"/>
      <c r="D16" s="433"/>
      <c r="E16" s="433"/>
      <c r="F16" s="434"/>
      <c r="G16" s="433"/>
      <c r="H16" s="54"/>
      <c r="I16" s="434"/>
      <c r="J16" s="48"/>
      <c r="K16" s="284" t="str">
        <f t="shared" si="0"/>
        <v/>
      </c>
      <c r="L16" s="117"/>
      <c r="M16" s="415" t="str">
        <f t="shared" si="1"/>
        <v/>
      </c>
      <c r="N16" s="427" t="str">
        <f t="shared" si="2"/>
        <v/>
      </c>
      <c r="O16" s="419"/>
    </row>
    <row r="17" spans="1:15" s="116" customFormat="1" x14ac:dyDescent="0.2">
      <c r="A17" s="130" t="str">
        <f t="shared" si="3"/>
        <v/>
      </c>
      <c r="B17" s="52"/>
      <c r="C17" s="47"/>
      <c r="D17" s="433"/>
      <c r="E17" s="433"/>
      <c r="F17" s="434"/>
      <c r="G17" s="433"/>
      <c r="H17" s="54"/>
      <c r="I17" s="434"/>
      <c r="J17" s="48"/>
      <c r="K17" s="284" t="str">
        <f t="shared" si="0"/>
        <v/>
      </c>
      <c r="L17" s="117"/>
      <c r="M17" s="415" t="str">
        <f t="shared" si="1"/>
        <v/>
      </c>
      <c r="N17" s="427" t="str">
        <f t="shared" si="2"/>
        <v/>
      </c>
      <c r="O17" s="419"/>
    </row>
    <row r="18" spans="1:15" s="116" customFormat="1" x14ac:dyDescent="0.2">
      <c r="A18" s="130" t="str">
        <f t="shared" si="3"/>
        <v/>
      </c>
      <c r="B18" s="52"/>
      <c r="C18" s="47"/>
      <c r="D18" s="433"/>
      <c r="E18" s="433"/>
      <c r="F18" s="434"/>
      <c r="G18" s="433"/>
      <c r="H18" s="54"/>
      <c r="I18" s="434"/>
      <c r="J18" s="48"/>
      <c r="K18" s="284" t="str">
        <f t="shared" si="0"/>
        <v/>
      </c>
      <c r="L18" s="117"/>
      <c r="M18" s="415" t="str">
        <f t="shared" si="1"/>
        <v/>
      </c>
      <c r="N18" s="427" t="str">
        <f t="shared" si="2"/>
        <v/>
      </c>
      <c r="O18" s="419"/>
    </row>
    <row r="19" spans="1:15" s="116" customFormat="1" x14ac:dyDescent="0.2">
      <c r="A19" s="130" t="str">
        <f t="shared" si="3"/>
        <v/>
      </c>
      <c r="B19" s="52"/>
      <c r="C19" s="47"/>
      <c r="D19" s="433"/>
      <c r="E19" s="433"/>
      <c r="F19" s="434"/>
      <c r="G19" s="433"/>
      <c r="H19" s="54"/>
      <c r="I19" s="434"/>
      <c r="J19" s="48"/>
      <c r="K19" s="284" t="str">
        <f t="shared" si="0"/>
        <v/>
      </c>
      <c r="L19" s="117"/>
      <c r="M19" s="415" t="str">
        <f t="shared" si="1"/>
        <v/>
      </c>
      <c r="N19" s="427" t="str">
        <f t="shared" si="2"/>
        <v/>
      </c>
      <c r="O19" s="419"/>
    </row>
    <row r="20" spans="1:15" s="116" customFormat="1" x14ac:dyDescent="0.2">
      <c r="A20" s="130" t="str">
        <f t="shared" si="3"/>
        <v/>
      </c>
      <c r="B20" s="52"/>
      <c r="C20" s="47"/>
      <c r="D20" s="433"/>
      <c r="E20" s="433"/>
      <c r="F20" s="434"/>
      <c r="G20" s="433"/>
      <c r="H20" s="54"/>
      <c r="I20" s="434"/>
      <c r="J20" s="48"/>
      <c r="K20" s="284" t="str">
        <f t="shared" si="0"/>
        <v/>
      </c>
      <c r="L20" s="117"/>
      <c r="M20" s="415" t="str">
        <f t="shared" si="1"/>
        <v/>
      </c>
      <c r="N20" s="427" t="str">
        <f t="shared" si="2"/>
        <v/>
      </c>
      <c r="O20" s="419"/>
    </row>
    <row r="21" spans="1:15" s="116" customFormat="1" x14ac:dyDescent="0.2">
      <c r="A21" s="130" t="str">
        <f t="shared" si="3"/>
        <v/>
      </c>
      <c r="B21" s="52"/>
      <c r="C21" s="47"/>
      <c r="D21" s="433"/>
      <c r="E21" s="433"/>
      <c r="F21" s="434"/>
      <c r="G21" s="433"/>
      <c r="H21" s="54"/>
      <c r="I21" s="434"/>
      <c r="J21" s="48"/>
      <c r="K21" s="284" t="str">
        <f t="shared" si="0"/>
        <v/>
      </c>
      <c r="L21" s="117"/>
      <c r="M21" s="415" t="str">
        <f t="shared" si="1"/>
        <v/>
      </c>
      <c r="N21" s="427" t="str">
        <f t="shared" si="2"/>
        <v/>
      </c>
      <c r="O21" s="419"/>
    </row>
    <row r="22" spans="1:15" s="116" customFormat="1" x14ac:dyDescent="0.2">
      <c r="A22" s="130" t="str">
        <f t="shared" si="3"/>
        <v/>
      </c>
      <c r="B22" s="52"/>
      <c r="C22" s="47"/>
      <c r="D22" s="436"/>
      <c r="E22" s="433"/>
      <c r="F22" s="434"/>
      <c r="G22" s="433"/>
      <c r="H22" s="54"/>
      <c r="I22" s="434"/>
      <c r="J22" s="48"/>
      <c r="K22" s="284" t="str">
        <f t="shared" si="0"/>
        <v/>
      </c>
      <c r="L22" s="117"/>
      <c r="M22" s="415" t="str">
        <f t="shared" si="1"/>
        <v/>
      </c>
      <c r="N22" s="427" t="str">
        <f t="shared" si="2"/>
        <v/>
      </c>
      <c r="O22" s="419"/>
    </row>
    <row r="23" spans="1:15" s="116" customFormat="1" x14ac:dyDescent="0.2">
      <c r="A23" s="130" t="str">
        <f t="shared" si="3"/>
        <v/>
      </c>
      <c r="B23" s="52"/>
      <c r="C23" s="47"/>
      <c r="D23" s="433"/>
      <c r="E23" s="433"/>
      <c r="F23" s="434"/>
      <c r="G23" s="433"/>
      <c r="H23" s="54"/>
      <c r="I23" s="434"/>
      <c r="J23" s="48"/>
      <c r="K23" s="284" t="str">
        <f t="shared" si="0"/>
        <v/>
      </c>
      <c r="L23" s="117"/>
      <c r="M23" s="415" t="str">
        <f t="shared" si="1"/>
        <v/>
      </c>
      <c r="N23" s="427" t="str">
        <f t="shared" si="2"/>
        <v/>
      </c>
      <c r="O23" s="419"/>
    </row>
    <row r="24" spans="1:15" s="116" customFormat="1" x14ac:dyDescent="0.2">
      <c r="A24" s="130" t="str">
        <f t="shared" si="3"/>
        <v/>
      </c>
      <c r="B24" s="52"/>
      <c r="C24" s="47"/>
      <c r="D24" s="433"/>
      <c r="E24" s="433"/>
      <c r="F24" s="434"/>
      <c r="G24" s="433"/>
      <c r="H24" s="54"/>
      <c r="I24" s="434"/>
      <c r="J24" s="48"/>
      <c r="K24" s="284" t="str">
        <f t="shared" si="0"/>
        <v/>
      </c>
      <c r="L24" s="117"/>
      <c r="M24" s="415" t="str">
        <f t="shared" si="1"/>
        <v/>
      </c>
      <c r="N24" s="427" t="str">
        <f t="shared" si="2"/>
        <v/>
      </c>
      <c r="O24" s="419"/>
    </row>
    <row r="25" spans="1:15" s="116" customFormat="1" x14ac:dyDescent="0.2">
      <c r="A25" s="130" t="str">
        <f t="shared" si="3"/>
        <v/>
      </c>
      <c r="B25" s="52"/>
      <c r="C25" s="47"/>
      <c r="D25" s="433"/>
      <c r="E25" s="433"/>
      <c r="F25" s="434"/>
      <c r="G25" s="433"/>
      <c r="H25" s="54"/>
      <c r="I25" s="434"/>
      <c r="J25" s="48"/>
      <c r="K25" s="284" t="str">
        <f t="shared" si="0"/>
        <v/>
      </c>
      <c r="L25" s="117"/>
      <c r="M25" s="415" t="str">
        <f t="shared" si="1"/>
        <v/>
      </c>
      <c r="N25" s="427" t="str">
        <f t="shared" si="2"/>
        <v/>
      </c>
      <c r="O25" s="419"/>
    </row>
    <row r="26" spans="1:15" s="116" customFormat="1" x14ac:dyDescent="0.2">
      <c r="A26" s="130" t="str">
        <f t="shared" si="3"/>
        <v/>
      </c>
      <c r="B26" s="52"/>
      <c r="C26" s="47"/>
      <c r="D26" s="433"/>
      <c r="E26" s="433"/>
      <c r="F26" s="434"/>
      <c r="G26" s="433"/>
      <c r="H26" s="54"/>
      <c r="I26" s="434"/>
      <c r="J26" s="48"/>
      <c r="K26" s="284" t="str">
        <f t="shared" si="0"/>
        <v/>
      </c>
      <c r="L26" s="117"/>
      <c r="M26" s="415" t="str">
        <f t="shared" si="1"/>
        <v/>
      </c>
      <c r="N26" s="427" t="str">
        <f t="shared" si="2"/>
        <v/>
      </c>
      <c r="O26" s="419"/>
    </row>
    <row r="27" spans="1:15" s="116" customFormat="1" x14ac:dyDescent="0.2">
      <c r="A27" s="130" t="str">
        <f t="shared" si="3"/>
        <v/>
      </c>
      <c r="B27" s="52"/>
      <c r="C27" s="47"/>
      <c r="D27" s="433"/>
      <c r="E27" s="433"/>
      <c r="F27" s="434"/>
      <c r="G27" s="433"/>
      <c r="H27" s="54"/>
      <c r="I27" s="434"/>
      <c r="J27" s="48"/>
      <c r="K27" s="284" t="str">
        <f t="shared" si="0"/>
        <v/>
      </c>
      <c r="L27" s="117"/>
      <c r="M27" s="415" t="str">
        <f t="shared" si="1"/>
        <v/>
      </c>
      <c r="N27" s="427" t="str">
        <f t="shared" si="2"/>
        <v/>
      </c>
      <c r="O27" s="419"/>
    </row>
    <row r="28" spans="1:15" s="116" customFormat="1" x14ac:dyDescent="0.2">
      <c r="A28" s="130" t="str">
        <f t="shared" si="3"/>
        <v/>
      </c>
      <c r="B28" s="52"/>
      <c r="C28" s="47"/>
      <c r="D28" s="433"/>
      <c r="E28" s="433"/>
      <c r="F28" s="434"/>
      <c r="G28" s="433"/>
      <c r="H28" s="54"/>
      <c r="I28" s="434"/>
      <c r="J28" s="48"/>
      <c r="K28" s="284" t="str">
        <f t="shared" si="0"/>
        <v/>
      </c>
      <c r="L28" s="117"/>
      <c r="M28" s="415" t="str">
        <f t="shared" si="1"/>
        <v/>
      </c>
      <c r="N28" s="427" t="str">
        <f t="shared" si="2"/>
        <v/>
      </c>
      <c r="O28" s="419"/>
    </row>
    <row r="29" spans="1:15" s="116" customFormat="1" x14ac:dyDescent="0.2">
      <c r="A29" s="130" t="str">
        <f t="shared" si="3"/>
        <v/>
      </c>
      <c r="B29" s="52"/>
      <c r="C29" s="47"/>
      <c r="D29" s="433"/>
      <c r="E29" s="433"/>
      <c r="F29" s="434"/>
      <c r="G29" s="433"/>
      <c r="H29" s="54"/>
      <c r="I29" s="434"/>
      <c r="J29" s="48"/>
      <c r="K29" s="284" t="str">
        <f t="shared" si="0"/>
        <v/>
      </c>
      <c r="L29" s="117"/>
      <c r="M29" s="415" t="str">
        <f t="shared" si="1"/>
        <v/>
      </c>
      <c r="N29" s="427" t="str">
        <f t="shared" si="2"/>
        <v/>
      </c>
      <c r="O29" s="419"/>
    </row>
    <row r="30" spans="1:15" s="116" customFormat="1" x14ac:dyDescent="0.2">
      <c r="A30" s="130" t="str">
        <f t="shared" si="3"/>
        <v/>
      </c>
      <c r="B30" s="52"/>
      <c r="C30" s="47"/>
      <c r="D30" s="433"/>
      <c r="E30" s="433"/>
      <c r="F30" s="434"/>
      <c r="G30" s="433"/>
      <c r="H30" s="54"/>
      <c r="I30" s="434"/>
      <c r="J30" s="48"/>
      <c r="K30" s="284" t="str">
        <f t="shared" si="0"/>
        <v/>
      </c>
      <c r="L30" s="117"/>
      <c r="M30" s="415" t="str">
        <f t="shared" si="1"/>
        <v/>
      </c>
      <c r="N30" s="427" t="str">
        <f t="shared" si="2"/>
        <v/>
      </c>
      <c r="O30" s="419"/>
    </row>
    <row r="31" spans="1:15" s="116" customFormat="1" x14ac:dyDescent="0.2">
      <c r="A31" s="130" t="str">
        <f t="shared" si="3"/>
        <v/>
      </c>
      <c r="B31" s="52"/>
      <c r="C31" s="47"/>
      <c r="D31" s="433"/>
      <c r="E31" s="433"/>
      <c r="F31" s="434"/>
      <c r="G31" s="433"/>
      <c r="H31" s="54"/>
      <c r="I31" s="434"/>
      <c r="J31" s="48"/>
      <c r="K31" s="284" t="str">
        <f t="shared" si="0"/>
        <v/>
      </c>
      <c r="L31" s="117"/>
      <c r="M31" s="415" t="str">
        <f t="shared" si="1"/>
        <v/>
      </c>
      <c r="N31" s="427" t="str">
        <f t="shared" si="2"/>
        <v/>
      </c>
      <c r="O31" s="419"/>
    </row>
    <row r="32" spans="1:15" s="116" customFormat="1" x14ac:dyDescent="0.2">
      <c r="A32" s="130" t="str">
        <f t="shared" si="3"/>
        <v/>
      </c>
      <c r="B32" s="52"/>
      <c r="C32" s="47"/>
      <c r="D32" s="433"/>
      <c r="E32" s="433"/>
      <c r="F32" s="434"/>
      <c r="G32" s="433"/>
      <c r="H32" s="54"/>
      <c r="I32" s="434"/>
      <c r="J32" s="48"/>
      <c r="K32" s="284" t="str">
        <f t="shared" si="0"/>
        <v/>
      </c>
      <c r="L32" s="117"/>
      <c r="M32" s="415" t="str">
        <f t="shared" si="1"/>
        <v/>
      </c>
      <c r="N32" s="427" t="str">
        <f t="shared" si="2"/>
        <v/>
      </c>
      <c r="O32" s="419"/>
    </row>
    <row r="33" spans="1:15" s="116" customFormat="1" x14ac:dyDescent="0.2">
      <c r="A33" s="130" t="str">
        <f t="shared" si="3"/>
        <v/>
      </c>
      <c r="B33" s="52"/>
      <c r="C33" s="47"/>
      <c r="D33" s="433"/>
      <c r="E33" s="433"/>
      <c r="F33" s="434"/>
      <c r="G33" s="433"/>
      <c r="H33" s="54"/>
      <c r="I33" s="434"/>
      <c r="J33" s="48"/>
      <c r="K33" s="284" t="str">
        <f t="shared" si="0"/>
        <v/>
      </c>
      <c r="L33" s="117"/>
      <c r="M33" s="415" t="str">
        <f t="shared" si="1"/>
        <v/>
      </c>
      <c r="N33" s="427" t="str">
        <f t="shared" si="2"/>
        <v/>
      </c>
      <c r="O33" s="419"/>
    </row>
    <row r="34" spans="1:15" s="116" customFormat="1" x14ac:dyDescent="0.2">
      <c r="A34" s="130" t="str">
        <f t="shared" si="3"/>
        <v/>
      </c>
      <c r="B34" s="52"/>
      <c r="C34" s="47"/>
      <c r="D34" s="433"/>
      <c r="E34" s="433"/>
      <c r="F34" s="434"/>
      <c r="G34" s="433"/>
      <c r="H34" s="54"/>
      <c r="I34" s="434"/>
      <c r="J34" s="48"/>
      <c r="K34" s="284" t="str">
        <f t="shared" si="0"/>
        <v/>
      </c>
      <c r="L34" s="117"/>
      <c r="M34" s="415" t="str">
        <f t="shared" si="1"/>
        <v/>
      </c>
      <c r="N34" s="427" t="str">
        <f t="shared" si="2"/>
        <v/>
      </c>
      <c r="O34" s="419"/>
    </row>
    <row r="35" spans="1:15" s="116" customFormat="1" x14ac:dyDescent="0.2">
      <c r="A35" s="130" t="str">
        <f t="shared" si="3"/>
        <v/>
      </c>
      <c r="B35" s="52"/>
      <c r="C35" s="47"/>
      <c r="D35" s="433"/>
      <c r="E35" s="433"/>
      <c r="F35" s="434"/>
      <c r="G35" s="433"/>
      <c r="H35" s="54"/>
      <c r="I35" s="434"/>
      <c r="J35" s="48"/>
      <c r="K35" s="284" t="str">
        <f t="shared" si="0"/>
        <v/>
      </c>
      <c r="L35" s="117"/>
      <c r="M35" s="415" t="str">
        <f t="shared" si="1"/>
        <v/>
      </c>
      <c r="N35" s="427" t="str">
        <f t="shared" si="2"/>
        <v/>
      </c>
      <c r="O35" s="419"/>
    </row>
    <row r="36" spans="1:15" s="116" customFormat="1" x14ac:dyDescent="0.2">
      <c r="A36" s="130" t="str">
        <f t="shared" si="3"/>
        <v/>
      </c>
      <c r="B36" s="52"/>
      <c r="C36" s="47"/>
      <c r="D36" s="433"/>
      <c r="E36" s="433"/>
      <c r="F36" s="434"/>
      <c r="G36" s="433"/>
      <c r="H36" s="54"/>
      <c r="I36" s="434"/>
      <c r="J36" s="48"/>
      <c r="K36" s="284" t="str">
        <f t="shared" si="0"/>
        <v/>
      </c>
      <c r="L36" s="117"/>
      <c r="M36" s="415" t="str">
        <f t="shared" si="1"/>
        <v/>
      </c>
      <c r="N36" s="427" t="str">
        <f t="shared" si="2"/>
        <v/>
      </c>
      <c r="O36" s="419"/>
    </row>
    <row r="37" spans="1:15" s="116" customFormat="1" x14ac:dyDescent="0.2">
      <c r="A37" s="130" t="str">
        <f t="shared" si="3"/>
        <v/>
      </c>
      <c r="B37" s="52"/>
      <c r="C37" s="47"/>
      <c r="D37" s="433"/>
      <c r="E37" s="433"/>
      <c r="F37" s="434"/>
      <c r="G37" s="433"/>
      <c r="H37" s="54"/>
      <c r="I37" s="434"/>
      <c r="J37" s="48"/>
      <c r="K37" s="284" t="str">
        <f t="shared" si="0"/>
        <v/>
      </c>
      <c r="L37" s="117"/>
      <c r="M37" s="415" t="str">
        <f t="shared" si="1"/>
        <v/>
      </c>
      <c r="N37" s="427" t="str">
        <f t="shared" si="2"/>
        <v/>
      </c>
      <c r="O37" s="419"/>
    </row>
    <row r="38" spans="1:15" s="116" customFormat="1" x14ac:dyDescent="0.2">
      <c r="A38" s="130" t="str">
        <f t="shared" si="3"/>
        <v/>
      </c>
      <c r="B38" s="52"/>
      <c r="C38" s="47"/>
      <c r="D38" s="433"/>
      <c r="E38" s="433"/>
      <c r="F38" s="434"/>
      <c r="G38" s="433"/>
      <c r="H38" s="54"/>
      <c r="I38" s="434"/>
      <c r="J38" s="48"/>
      <c r="K38" s="284" t="str">
        <f t="shared" si="0"/>
        <v/>
      </c>
      <c r="L38" s="117"/>
      <c r="M38" s="415" t="str">
        <f t="shared" si="1"/>
        <v/>
      </c>
      <c r="N38" s="427" t="str">
        <f t="shared" si="2"/>
        <v/>
      </c>
      <c r="O38" s="419"/>
    </row>
    <row r="39" spans="1:15" s="116" customFormat="1" x14ac:dyDescent="0.2">
      <c r="A39" s="130" t="str">
        <f t="shared" si="3"/>
        <v/>
      </c>
      <c r="B39" s="52"/>
      <c r="C39" s="47"/>
      <c r="D39" s="433"/>
      <c r="E39" s="433"/>
      <c r="F39" s="434"/>
      <c r="G39" s="433"/>
      <c r="H39" s="54"/>
      <c r="I39" s="434"/>
      <c r="J39" s="48"/>
      <c r="K39" s="284" t="str">
        <f t="shared" si="0"/>
        <v/>
      </c>
      <c r="L39" s="117"/>
      <c r="M39" s="415" t="str">
        <f t="shared" si="1"/>
        <v/>
      </c>
      <c r="N39" s="427" t="str">
        <f t="shared" si="2"/>
        <v/>
      </c>
      <c r="O39" s="419"/>
    </row>
    <row r="40" spans="1:15" s="116" customFormat="1" x14ac:dyDescent="0.2">
      <c r="A40" s="130" t="str">
        <f t="shared" si="3"/>
        <v/>
      </c>
      <c r="B40" s="52"/>
      <c r="C40" s="47"/>
      <c r="D40" s="433"/>
      <c r="E40" s="433"/>
      <c r="F40" s="434"/>
      <c r="G40" s="433"/>
      <c r="H40" s="54"/>
      <c r="I40" s="434"/>
      <c r="J40" s="48"/>
      <c r="K40" s="284" t="str">
        <f t="shared" si="0"/>
        <v/>
      </c>
      <c r="L40" s="117"/>
      <c r="M40" s="415" t="str">
        <f t="shared" si="1"/>
        <v/>
      </c>
      <c r="N40" s="427" t="str">
        <f t="shared" si="2"/>
        <v/>
      </c>
      <c r="O40" s="419"/>
    </row>
    <row r="41" spans="1:15" s="116" customFormat="1" x14ac:dyDescent="0.2">
      <c r="A41" s="130" t="str">
        <f t="shared" si="3"/>
        <v/>
      </c>
      <c r="B41" s="52"/>
      <c r="C41" s="47"/>
      <c r="D41" s="433"/>
      <c r="E41" s="433"/>
      <c r="F41" s="434"/>
      <c r="G41" s="433"/>
      <c r="H41" s="54"/>
      <c r="I41" s="434"/>
      <c r="J41" s="48"/>
      <c r="K41" s="284" t="str">
        <f t="shared" si="0"/>
        <v/>
      </c>
      <c r="L41" s="117"/>
      <c r="M41" s="415" t="str">
        <f t="shared" si="1"/>
        <v/>
      </c>
      <c r="N41" s="427" t="str">
        <f t="shared" si="2"/>
        <v/>
      </c>
      <c r="O41" s="419"/>
    </row>
    <row r="42" spans="1:15" s="116" customFormat="1" x14ac:dyDescent="0.2">
      <c r="A42" s="130" t="str">
        <f t="shared" si="3"/>
        <v/>
      </c>
      <c r="B42" s="52"/>
      <c r="C42" s="47"/>
      <c r="D42" s="433"/>
      <c r="E42" s="433"/>
      <c r="F42" s="434"/>
      <c r="G42" s="433"/>
      <c r="H42" s="54"/>
      <c r="I42" s="434"/>
      <c r="J42" s="48"/>
      <c r="K42" s="284" t="str">
        <f t="shared" si="0"/>
        <v/>
      </c>
      <c r="L42" s="117"/>
      <c r="M42" s="415" t="str">
        <f t="shared" si="1"/>
        <v/>
      </c>
      <c r="N42" s="427" t="str">
        <f t="shared" si="2"/>
        <v/>
      </c>
      <c r="O42" s="419"/>
    </row>
    <row r="43" spans="1:15" s="116" customFormat="1" x14ac:dyDescent="0.2">
      <c r="A43" s="130" t="str">
        <f t="shared" si="3"/>
        <v/>
      </c>
      <c r="B43" s="52"/>
      <c r="C43" s="47"/>
      <c r="D43" s="433"/>
      <c r="E43" s="433"/>
      <c r="F43" s="434"/>
      <c r="G43" s="433"/>
      <c r="H43" s="54"/>
      <c r="I43" s="434"/>
      <c r="J43" s="48"/>
      <c r="K43" s="284" t="str">
        <f t="shared" si="0"/>
        <v/>
      </c>
      <c r="L43" s="117"/>
      <c r="M43" s="415" t="str">
        <f t="shared" si="1"/>
        <v/>
      </c>
      <c r="N43" s="427" t="str">
        <f t="shared" si="2"/>
        <v/>
      </c>
      <c r="O43" s="419"/>
    </row>
    <row r="44" spans="1:15" s="116" customFormat="1" x14ac:dyDescent="0.2">
      <c r="A44" s="130" t="str">
        <f t="shared" si="3"/>
        <v/>
      </c>
      <c r="B44" s="52"/>
      <c r="C44" s="47"/>
      <c r="D44" s="433"/>
      <c r="E44" s="433"/>
      <c r="F44" s="434"/>
      <c r="G44" s="433"/>
      <c r="H44" s="54"/>
      <c r="I44" s="434"/>
      <c r="J44" s="48"/>
      <c r="K44" s="284" t="str">
        <f t="shared" si="0"/>
        <v/>
      </c>
      <c r="L44" s="117"/>
      <c r="M44" s="415" t="str">
        <f t="shared" si="1"/>
        <v/>
      </c>
      <c r="N44" s="427" t="str">
        <f t="shared" si="2"/>
        <v/>
      </c>
      <c r="O44" s="419"/>
    </row>
    <row r="45" spans="1:15" s="116" customFormat="1" x14ac:dyDescent="0.2">
      <c r="A45" s="130" t="str">
        <f t="shared" si="3"/>
        <v/>
      </c>
      <c r="B45" s="52"/>
      <c r="C45" s="47"/>
      <c r="D45" s="433"/>
      <c r="E45" s="433"/>
      <c r="F45" s="434"/>
      <c r="G45" s="433"/>
      <c r="H45" s="54"/>
      <c r="I45" s="434"/>
      <c r="J45" s="48"/>
      <c r="K45" s="284" t="str">
        <f t="shared" si="0"/>
        <v/>
      </c>
      <c r="L45" s="117"/>
      <c r="M45" s="415" t="str">
        <f t="shared" si="1"/>
        <v/>
      </c>
      <c r="N45" s="427" t="str">
        <f t="shared" si="2"/>
        <v/>
      </c>
      <c r="O45" s="419"/>
    </row>
    <row r="46" spans="1:15" s="116" customFormat="1" x14ac:dyDescent="0.2">
      <c r="A46" s="130" t="str">
        <f t="shared" si="3"/>
        <v/>
      </c>
      <c r="B46" s="52"/>
      <c r="C46" s="47"/>
      <c r="D46" s="433"/>
      <c r="E46" s="433"/>
      <c r="F46" s="434"/>
      <c r="G46" s="433"/>
      <c r="H46" s="54"/>
      <c r="I46" s="434"/>
      <c r="J46" s="48"/>
      <c r="K46" s="284" t="str">
        <f t="shared" si="0"/>
        <v/>
      </c>
      <c r="L46" s="117"/>
      <c r="M46" s="415" t="str">
        <f t="shared" si="1"/>
        <v/>
      </c>
      <c r="N46" s="427" t="str">
        <f t="shared" si="2"/>
        <v/>
      </c>
      <c r="O46" s="419"/>
    </row>
    <row r="47" spans="1:15" s="116" customFormat="1" x14ac:dyDescent="0.2">
      <c r="A47" s="130" t="str">
        <f t="shared" si="3"/>
        <v/>
      </c>
      <c r="B47" s="52"/>
      <c r="C47" s="47"/>
      <c r="D47" s="433"/>
      <c r="E47" s="433"/>
      <c r="F47" s="434"/>
      <c r="G47" s="433"/>
      <c r="H47" s="54"/>
      <c r="I47" s="434"/>
      <c r="J47" s="48"/>
      <c r="K47" s="284" t="str">
        <f t="shared" si="0"/>
        <v/>
      </c>
      <c r="L47" s="117"/>
      <c r="M47" s="415" t="str">
        <f t="shared" si="1"/>
        <v/>
      </c>
      <c r="N47" s="427" t="str">
        <f t="shared" si="2"/>
        <v/>
      </c>
      <c r="O47" s="419"/>
    </row>
    <row r="48" spans="1:15" s="116" customFormat="1" x14ac:dyDescent="0.2">
      <c r="A48" s="130" t="str">
        <f t="shared" si="3"/>
        <v/>
      </c>
      <c r="B48" s="52"/>
      <c r="C48" s="47"/>
      <c r="D48" s="433"/>
      <c r="E48" s="433"/>
      <c r="F48" s="434"/>
      <c r="G48" s="433"/>
      <c r="H48" s="54"/>
      <c r="I48" s="434"/>
      <c r="J48" s="48"/>
      <c r="K48" s="284" t="str">
        <f t="shared" si="0"/>
        <v/>
      </c>
      <c r="L48" s="117"/>
      <c r="M48" s="415" t="str">
        <f t="shared" si="1"/>
        <v/>
      </c>
      <c r="N48" s="427" t="str">
        <f t="shared" si="2"/>
        <v/>
      </c>
      <c r="O48" s="419"/>
    </row>
    <row r="49" spans="1:15" s="116" customFormat="1" x14ac:dyDescent="0.2">
      <c r="A49" s="130" t="str">
        <f t="shared" si="3"/>
        <v/>
      </c>
      <c r="B49" s="52"/>
      <c r="C49" s="47"/>
      <c r="D49" s="433"/>
      <c r="E49" s="433"/>
      <c r="F49" s="434"/>
      <c r="G49" s="433"/>
      <c r="H49" s="54"/>
      <c r="I49" s="434"/>
      <c r="J49" s="48"/>
      <c r="K49" s="284" t="str">
        <f t="shared" si="0"/>
        <v/>
      </c>
      <c r="L49" s="117"/>
      <c r="M49" s="415" t="str">
        <f t="shared" si="1"/>
        <v/>
      </c>
      <c r="N49" s="427" t="str">
        <f t="shared" si="2"/>
        <v/>
      </c>
      <c r="O49" s="419"/>
    </row>
    <row r="50" spans="1:15" s="116" customFormat="1" x14ac:dyDescent="0.2">
      <c r="A50" s="130" t="str">
        <f t="shared" si="3"/>
        <v/>
      </c>
      <c r="B50" s="52"/>
      <c r="C50" s="47"/>
      <c r="D50" s="433"/>
      <c r="E50" s="433"/>
      <c r="F50" s="434"/>
      <c r="G50" s="433"/>
      <c r="H50" s="54"/>
      <c r="I50" s="434"/>
      <c r="J50" s="48"/>
      <c r="K50" s="284" t="str">
        <f t="shared" si="0"/>
        <v/>
      </c>
      <c r="L50" s="117"/>
      <c r="M50" s="415" t="str">
        <f t="shared" si="1"/>
        <v/>
      </c>
      <c r="N50" s="427" t="str">
        <f t="shared" si="2"/>
        <v/>
      </c>
      <c r="O50" s="419"/>
    </row>
    <row r="51" spans="1:15" s="116" customFormat="1" x14ac:dyDescent="0.2">
      <c r="A51" s="130" t="str">
        <f t="shared" si="3"/>
        <v/>
      </c>
      <c r="B51" s="52"/>
      <c r="C51" s="47"/>
      <c r="D51" s="433"/>
      <c r="E51" s="433"/>
      <c r="F51" s="434"/>
      <c r="G51" s="433"/>
      <c r="H51" s="54"/>
      <c r="I51" s="434"/>
      <c r="J51" s="48"/>
      <c r="K51" s="284" t="str">
        <f t="shared" si="0"/>
        <v/>
      </c>
      <c r="L51" s="117"/>
      <c r="M51" s="415" t="str">
        <f t="shared" si="1"/>
        <v/>
      </c>
      <c r="N51" s="427" t="str">
        <f t="shared" si="2"/>
        <v/>
      </c>
      <c r="O51" s="419"/>
    </row>
    <row r="52" spans="1:15" s="116" customFormat="1" x14ac:dyDescent="0.2">
      <c r="A52" s="130" t="str">
        <f t="shared" si="3"/>
        <v/>
      </c>
      <c r="B52" s="52"/>
      <c r="C52" s="47"/>
      <c r="D52" s="433"/>
      <c r="E52" s="433"/>
      <c r="F52" s="434"/>
      <c r="G52" s="433"/>
      <c r="H52" s="54"/>
      <c r="I52" s="434"/>
      <c r="J52" s="48"/>
      <c r="K52" s="284" t="str">
        <f t="shared" si="0"/>
        <v/>
      </c>
      <c r="L52" s="117"/>
      <c r="M52" s="415" t="str">
        <f t="shared" si="1"/>
        <v/>
      </c>
      <c r="N52" s="427" t="str">
        <f t="shared" si="2"/>
        <v/>
      </c>
      <c r="O52" s="419"/>
    </row>
    <row r="53" spans="1:15" s="116" customFormat="1" x14ac:dyDescent="0.2">
      <c r="A53" s="130" t="str">
        <f t="shared" si="3"/>
        <v/>
      </c>
      <c r="B53" s="52"/>
      <c r="C53" s="47"/>
      <c r="D53" s="433"/>
      <c r="E53" s="433"/>
      <c r="F53" s="434"/>
      <c r="G53" s="433"/>
      <c r="H53" s="54"/>
      <c r="I53" s="434"/>
      <c r="J53" s="48"/>
      <c r="K53" s="284" t="str">
        <f t="shared" si="0"/>
        <v/>
      </c>
      <c r="L53" s="117"/>
      <c r="M53" s="415" t="str">
        <f t="shared" si="1"/>
        <v/>
      </c>
      <c r="N53" s="427" t="str">
        <f t="shared" si="2"/>
        <v/>
      </c>
      <c r="O53" s="419"/>
    </row>
    <row r="54" spans="1:15" s="116" customFormat="1" x14ac:dyDescent="0.2">
      <c r="A54" s="130" t="str">
        <f t="shared" si="3"/>
        <v/>
      </c>
      <c r="B54" s="52"/>
      <c r="C54" s="47"/>
      <c r="D54" s="433"/>
      <c r="E54" s="433"/>
      <c r="F54" s="434"/>
      <c r="G54" s="433"/>
      <c r="H54" s="54"/>
      <c r="I54" s="434"/>
      <c r="J54" s="48"/>
      <c r="K54" s="284" t="str">
        <f t="shared" si="0"/>
        <v/>
      </c>
      <c r="L54" s="117"/>
      <c r="M54" s="415" t="str">
        <f t="shared" si="1"/>
        <v/>
      </c>
      <c r="N54" s="427" t="str">
        <f t="shared" si="2"/>
        <v/>
      </c>
      <c r="O54" s="419"/>
    </row>
    <row r="55" spans="1:15" s="116" customFormat="1" x14ac:dyDescent="0.2">
      <c r="A55" s="130" t="str">
        <f t="shared" si="3"/>
        <v/>
      </c>
      <c r="B55" s="52"/>
      <c r="C55" s="47"/>
      <c r="D55" s="433"/>
      <c r="E55" s="433"/>
      <c r="F55" s="434"/>
      <c r="G55" s="433"/>
      <c r="H55" s="54"/>
      <c r="I55" s="434"/>
      <c r="J55" s="48"/>
      <c r="K55" s="284" t="str">
        <f t="shared" si="0"/>
        <v/>
      </c>
      <c r="L55" s="117"/>
      <c r="M55" s="415" t="str">
        <f t="shared" si="1"/>
        <v/>
      </c>
      <c r="N55" s="427" t="str">
        <f t="shared" si="2"/>
        <v/>
      </c>
      <c r="O55" s="419"/>
    </row>
    <row r="56" spans="1:15" s="116" customFormat="1" x14ac:dyDescent="0.2">
      <c r="A56" s="130" t="str">
        <f t="shared" si="3"/>
        <v/>
      </c>
      <c r="B56" s="52"/>
      <c r="C56" s="47"/>
      <c r="D56" s="433"/>
      <c r="E56" s="433"/>
      <c r="F56" s="434"/>
      <c r="G56" s="433"/>
      <c r="H56" s="54"/>
      <c r="I56" s="434"/>
      <c r="J56" s="48"/>
      <c r="K56" s="284" t="str">
        <f t="shared" si="0"/>
        <v/>
      </c>
      <c r="L56" s="117"/>
      <c r="M56" s="415" t="str">
        <f t="shared" si="1"/>
        <v/>
      </c>
      <c r="N56" s="427" t="str">
        <f t="shared" si="2"/>
        <v/>
      </c>
      <c r="O56" s="419"/>
    </row>
    <row r="57" spans="1:15" s="116" customFormat="1" x14ac:dyDescent="0.2">
      <c r="A57" s="130" t="str">
        <f t="shared" si="3"/>
        <v/>
      </c>
      <c r="B57" s="52"/>
      <c r="C57" s="47"/>
      <c r="D57" s="433"/>
      <c r="E57" s="433"/>
      <c r="F57" s="434"/>
      <c r="G57" s="433"/>
      <c r="H57" s="54"/>
      <c r="I57" s="434"/>
      <c r="J57" s="48"/>
      <c r="K57" s="284" t="str">
        <f t="shared" si="0"/>
        <v/>
      </c>
      <c r="L57" s="117"/>
      <c r="M57" s="415" t="str">
        <f t="shared" si="1"/>
        <v/>
      </c>
      <c r="N57" s="427" t="str">
        <f t="shared" si="2"/>
        <v/>
      </c>
      <c r="O57" s="419"/>
    </row>
    <row r="58" spans="1:15" s="116" customFormat="1" x14ac:dyDescent="0.2">
      <c r="A58" s="130" t="str">
        <f t="shared" si="3"/>
        <v/>
      </c>
      <c r="B58" s="52"/>
      <c r="C58" s="47"/>
      <c r="D58" s="433"/>
      <c r="E58" s="433"/>
      <c r="F58" s="434"/>
      <c r="G58" s="433"/>
      <c r="H58" s="54"/>
      <c r="I58" s="434"/>
      <c r="J58" s="48"/>
      <c r="K58" s="284" t="str">
        <f t="shared" si="0"/>
        <v/>
      </c>
      <c r="L58" s="117"/>
      <c r="M58" s="415" t="str">
        <f t="shared" si="1"/>
        <v/>
      </c>
      <c r="N58" s="427" t="str">
        <f t="shared" si="2"/>
        <v/>
      </c>
      <c r="O58" s="419"/>
    </row>
    <row r="59" spans="1:15" s="116" customFormat="1" x14ac:dyDescent="0.2">
      <c r="A59" s="130" t="str">
        <f t="shared" si="3"/>
        <v/>
      </c>
      <c r="B59" s="52"/>
      <c r="C59" s="47"/>
      <c r="D59" s="433"/>
      <c r="E59" s="433"/>
      <c r="F59" s="434"/>
      <c r="G59" s="433"/>
      <c r="H59" s="54"/>
      <c r="I59" s="434"/>
      <c r="J59" s="48"/>
      <c r="K59" s="284" t="str">
        <f t="shared" si="0"/>
        <v/>
      </c>
      <c r="L59" s="117"/>
      <c r="M59" s="415" t="str">
        <f t="shared" si="1"/>
        <v/>
      </c>
      <c r="N59" s="427" t="str">
        <f t="shared" si="2"/>
        <v/>
      </c>
      <c r="O59" s="419"/>
    </row>
    <row r="60" spans="1:15" s="116" customFormat="1" x14ac:dyDescent="0.2">
      <c r="A60" s="130" t="str">
        <f t="shared" si="3"/>
        <v/>
      </c>
      <c r="B60" s="52"/>
      <c r="C60" s="47"/>
      <c r="D60" s="433"/>
      <c r="E60" s="433"/>
      <c r="F60" s="434"/>
      <c r="G60" s="433"/>
      <c r="H60" s="54"/>
      <c r="I60" s="434"/>
      <c r="J60" s="48"/>
      <c r="K60" s="284" t="str">
        <f t="shared" si="0"/>
        <v/>
      </c>
      <c r="L60" s="117"/>
      <c r="M60" s="415" t="str">
        <f t="shared" si="1"/>
        <v/>
      </c>
      <c r="N60" s="427" t="str">
        <f t="shared" si="2"/>
        <v/>
      </c>
      <c r="O60" s="419"/>
    </row>
    <row r="61" spans="1:15" s="116" customFormat="1" x14ac:dyDescent="0.2">
      <c r="A61" s="130" t="str">
        <f t="shared" si="3"/>
        <v/>
      </c>
      <c r="B61" s="52"/>
      <c r="C61" s="47"/>
      <c r="D61" s="433"/>
      <c r="E61" s="433"/>
      <c r="F61" s="434"/>
      <c r="G61" s="433"/>
      <c r="H61" s="54"/>
      <c r="I61" s="434"/>
      <c r="J61" s="48"/>
      <c r="K61" s="284" t="str">
        <f t="shared" si="0"/>
        <v/>
      </c>
      <c r="L61" s="117"/>
      <c r="M61" s="415" t="str">
        <f t="shared" si="1"/>
        <v/>
      </c>
      <c r="N61" s="427" t="str">
        <f t="shared" si="2"/>
        <v/>
      </c>
      <c r="O61" s="419"/>
    </row>
    <row r="62" spans="1:15" s="116" customFormat="1" x14ac:dyDescent="0.2">
      <c r="A62" s="130" t="str">
        <f t="shared" si="3"/>
        <v/>
      </c>
      <c r="B62" s="52"/>
      <c r="C62" s="47"/>
      <c r="D62" s="433"/>
      <c r="E62" s="433"/>
      <c r="F62" s="434"/>
      <c r="G62" s="433"/>
      <c r="H62" s="54"/>
      <c r="I62" s="434"/>
      <c r="J62" s="48"/>
      <c r="K62" s="284" t="str">
        <f t="shared" si="0"/>
        <v/>
      </c>
      <c r="L62" s="117"/>
      <c r="M62" s="415" t="str">
        <f t="shared" si="1"/>
        <v/>
      </c>
      <c r="N62" s="427" t="str">
        <f t="shared" si="2"/>
        <v/>
      </c>
      <c r="O62" s="419"/>
    </row>
    <row r="63" spans="1:15" s="116" customFormat="1" x14ac:dyDescent="0.2">
      <c r="A63" s="130" t="str">
        <f t="shared" si="3"/>
        <v/>
      </c>
      <c r="B63" s="52"/>
      <c r="C63" s="47"/>
      <c r="D63" s="433"/>
      <c r="E63" s="433"/>
      <c r="F63" s="434"/>
      <c r="G63" s="433"/>
      <c r="H63" s="54"/>
      <c r="I63" s="434"/>
      <c r="J63" s="48"/>
      <c r="K63" s="284" t="str">
        <f t="shared" si="0"/>
        <v/>
      </c>
      <c r="L63" s="117"/>
      <c r="M63" s="415" t="str">
        <f t="shared" si="1"/>
        <v/>
      </c>
      <c r="N63" s="427" t="str">
        <f t="shared" si="2"/>
        <v/>
      </c>
      <c r="O63" s="419"/>
    </row>
    <row r="64" spans="1:15" s="116" customFormat="1" x14ac:dyDescent="0.2">
      <c r="A64" s="130" t="str">
        <f t="shared" si="3"/>
        <v/>
      </c>
      <c r="B64" s="52"/>
      <c r="C64" s="47"/>
      <c r="D64" s="433"/>
      <c r="E64" s="433"/>
      <c r="F64" s="434"/>
      <c r="G64" s="433"/>
      <c r="H64" s="54"/>
      <c r="I64" s="434"/>
      <c r="J64" s="48"/>
      <c r="K64" s="284" t="str">
        <f t="shared" si="0"/>
        <v/>
      </c>
      <c r="L64" s="117"/>
      <c r="M64" s="415" t="str">
        <f t="shared" si="1"/>
        <v/>
      </c>
      <c r="N64" s="427" t="str">
        <f t="shared" si="2"/>
        <v/>
      </c>
      <c r="O64" s="419"/>
    </row>
    <row r="65" spans="1:15" s="116" customFormat="1" x14ac:dyDescent="0.2">
      <c r="A65" s="130" t="str">
        <f t="shared" si="3"/>
        <v/>
      </c>
      <c r="B65" s="52"/>
      <c r="C65" s="47"/>
      <c r="D65" s="433"/>
      <c r="E65" s="433"/>
      <c r="F65" s="434"/>
      <c r="G65" s="433"/>
      <c r="H65" s="54"/>
      <c r="I65" s="434"/>
      <c r="J65" s="48"/>
      <c r="K65" s="284" t="str">
        <f t="shared" si="0"/>
        <v/>
      </c>
      <c r="L65" s="117"/>
      <c r="M65" s="415" t="str">
        <f t="shared" si="1"/>
        <v/>
      </c>
      <c r="N65" s="427" t="str">
        <f t="shared" si="2"/>
        <v/>
      </c>
      <c r="O65" s="419"/>
    </row>
    <row r="66" spans="1:15" s="116" customFormat="1" x14ac:dyDescent="0.2">
      <c r="A66" s="130" t="str">
        <f t="shared" si="3"/>
        <v/>
      </c>
      <c r="B66" s="52"/>
      <c r="C66" s="47"/>
      <c r="D66" s="433"/>
      <c r="E66" s="433"/>
      <c r="F66" s="434"/>
      <c r="G66" s="433"/>
      <c r="H66" s="54"/>
      <c r="I66" s="434"/>
      <c r="J66" s="48"/>
      <c r="K66" s="284" t="str">
        <f t="shared" si="0"/>
        <v/>
      </c>
      <c r="L66" s="117"/>
      <c r="M66" s="415" t="str">
        <f t="shared" si="1"/>
        <v/>
      </c>
      <c r="N66" s="427" t="str">
        <f t="shared" si="2"/>
        <v/>
      </c>
      <c r="O66" s="419"/>
    </row>
    <row r="67" spans="1:15" s="116" customFormat="1" x14ac:dyDescent="0.2">
      <c r="A67" s="130" t="str">
        <f t="shared" si="3"/>
        <v/>
      </c>
      <c r="B67" s="52"/>
      <c r="C67" s="47"/>
      <c r="D67" s="433"/>
      <c r="E67" s="433"/>
      <c r="F67" s="434"/>
      <c r="G67" s="433"/>
      <c r="H67" s="54"/>
      <c r="I67" s="434"/>
      <c r="J67" s="48"/>
      <c r="K67" s="284" t="str">
        <f t="shared" si="0"/>
        <v/>
      </c>
      <c r="L67" s="117"/>
      <c r="M67" s="415" t="str">
        <f t="shared" si="1"/>
        <v/>
      </c>
      <c r="N67" s="427" t="str">
        <f t="shared" si="2"/>
        <v/>
      </c>
      <c r="O67" s="419"/>
    </row>
    <row r="68" spans="1:15" s="116" customFormat="1" x14ac:dyDescent="0.2">
      <c r="A68" s="130" t="str">
        <f t="shared" si="3"/>
        <v/>
      </c>
      <c r="B68" s="52"/>
      <c r="C68" s="47"/>
      <c r="D68" s="433"/>
      <c r="E68" s="433"/>
      <c r="F68" s="434"/>
      <c r="G68" s="433"/>
      <c r="H68" s="54"/>
      <c r="I68" s="434"/>
      <c r="J68" s="48"/>
      <c r="K68" s="284" t="str">
        <f t="shared" si="0"/>
        <v/>
      </c>
      <c r="L68" s="117"/>
      <c r="M68" s="415" t="str">
        <f t="shared" si="1"/>
        <v/>
      </c>
      <c r="N68" s="427" t="str">
        <f t="shared" si="2"/>
        <v/>
      </c>
      <c r="O68" s="419"/>
    </row>
    <row r="69" spans="1:15" s="116" customFormat="1" x14ac:dyDescent="0.2">
      <c r="A69" s="130" t="str">
        <f t="shared" si="3"/>
        <v/>
      </c>
      <c r="B69" s="52"/>
      <c r="C69" s="47"/>
      <c r="D69" s="433"/>
      <c r="E69" s="433"/>
      <c r="F69" s="434"/>
      <c r="G69" s="433"/>
      <c r="H69" s="54"/>
      <c r="I69" s="434"/>
      <c r="J69" s="48"/>
      <c r="K69" s="284" t="str">
        <f t="shared" si="0"/>
        <v/>
      </c>
      <c r="L69" s="117"/>
      <c r="M69" s="415" t="str">
        <f t="shared" si="1"/>
        <v/>
      </c>
      <c r="N69" s="427" t="str">
        <f t="shared" si="2"/>
        <v/>
      </c>
      <c r="O69" s="419"/>
    </row>
    <row r="70" spans="1:15" s="116" customFormat="1" x14ac:dyDescent="0.2">
      <c r="A70" s="130" t="str">
        <f t="shared" si="3"/>
        <v/>
      </c>
      <c r="B70" s="52"/>
      <c r="C70" s="47"/>
      <c r="D70" s="433"/>
      <c r="E70" s="433"/>
      <c r="F70" s="434"/>
      <c r="G70" s="433"/>
      <c r="H70" s="54"/>
      <c r="I70" s="434"/>
      <c r="J70" s="48"/>
      <c r="K70" s="284" t="str">
        <f t="shared" si="0"/>
        <v/>
      </c>
      <c r="L70" s="117"/>
      <c r="M70" s="415" t="str">
        <f t="shared" si="1"/>
        <v/>
      </c>
      <c r="N70" s="427" t="str">
        <f t="shared" si="2"/>
        <v/>
      </c>
      <c r="O70" s="419"/>
    </row>
    <row r="71" spans="1:15" s="116" customFormat="1" x14ac:dyDescent="0.2">
      <c r="A71" s="130" t="str">
        <f t="shared" si="3"/>
        <v/>
      </c>
      <c r="B71" s="52"/>
      <c r="C71" s="47"/>
      <c r="D71" s="433"/>
      <c r="E71" s="433"/>
      <c r="F71" s="434"/>
      <c r="G71" s="433"/>
      <c r="H71" s="54"/>
      <c r="I71" s="434"/>
      <c r="J71" s="48"/>
      <c r="K71" s="284" t="str">
        <f t="shared" si="0"/>
        <v/>
      </c>
      <c r="L71" s="117"/>
      <c r="M71" s="415" t="str">
        <f t="shared" si="1"/>
        <v/>
      </c>
      <c r="N71" s="427" t="str">
        <f t="shared" si="2"/>
        <v/>
      </c>
      <c r="O71" s="419"/>
    </row>
    <row r="72" spans="1:15" s="116" customFormat="1" x14ac:dyDescent="0.2">
      <c r="A72" s="130" t="str">
        <f t="shared" si="3"/>
        <v/>
      </c>
      <c r="B72" s="52"/>
      <c r="C72" s="47"/>
      <c r="D72" s="433"/>
      <c r="E72" s="433"/>
      <c r="F72" s="434"/>
      <c r="G72" s="433"/>
      <c r="H72" s="54"/>
      <c r="I72" s="434"/>
      <c r="J72" s="48"/>
      <c r="K72" s="284" t="str">
        <f t="shared" si="0"/>
        <v/>
      </c>
      <c r="L72" s="117"/>
      <c r="M72" s="415" t="str">
        <f t="shared" si="1"/>
        <v/>
      </c>
      <c r="N72" s="427" t="str">
        <f t="shared" si="2"/>
        <v/>
      </c>
      <c r="O72" s="419"/>
    </row>
    <row r="73" spans="1:15" s="116" customFormat="1" x14ac:dyDescent="0.2">
      <c r="A73" s="130" t="str">
        <f t="shared" si="3"/>
        <v/>
      </c>
      <c r="B73" s="52"/>
      <c r="C73" s="47"/>
      <c r="D73" s="433"/>
      <c r="E73" s="433"/>
      <c r="F73" s="434"/>
      <c r="G73" s="433"/>
      <c r="H73" s="54"/>
      <c r="I73" s="434"/>
      <c r="J73" s="48"/>
      <c r="K73" s="284" t="str">
        <f t="shared" si="0"/>
        <v/>
      </c>
      <c r="L73" s="117"/>
      <c r="M73" s="415" t="str">
        <f t="shared" si="1"/>
        <v/>
      </c>
      <c r="N73" s="427" t="str">
        <f t="shared" si="2"/>
        <v/>
      </c>
      <c r="O73" s="419"/>
    </row>
    <row r="74" spans="1:15" s="116" customFormat="1" x14ac:dyDescent="0.2">
      <c r="A74" s="130" t="str">
        <f t="shared" si="3"/>
        <v/>
      </c>
      <c r="B74" s="52"/>
      <c r="C74" s="47"/>
      <c r="D74" s="433"/>
      <c r="E74" s="433"/>
      <c r="F74" s="434"/>
      <c r="G74" s="433"/>
      <c r="H74" s="54"/>
      <c r="I74" s="434"/>
      <c r="J74" s="48"/>
      <c r="K74" s="284" t="str">
        <f t="shared" si="0"/>
        <v/>
      </c>
      <c r="L74" s="117"/>
      <c r="M74" s="415" t="str">
        <f t="shared" si="1"/>
        <v/>
      </c>
      <c r="N74" s="427" t="str">
        <f t="shared" si="2"/>
        <v/>
      </c>
      <c r="O74" s="419"/>
    </row>
    <row r="75" spans="1:15" s="116" customFormat="1" x14ac:dyDescent="0.2">
      <c r="A75" s="130" t="str">
        <f t="shared" si="3"/>
        <v/>
      </c>
      <c r="B75" s="52"/>
      <c r="C75" s="47"/>
      <c r="D75" s="433"/>
      <c r="E75" s="433"/>
      <c r="F75" s="434"/>
      <c r="G75" s="433"/>
      <c r="H75" s="54"/>
      <c r="I75" s="434"/>
      <c r="J75" s="48"/>
      <c r="K75" s="284" t="str">
        <f t="shared" ref="K75:K83" si="4">IF(H75+J75&lt;&gt;0,(E75*F75*G75*H75)+(G75*H75*I75)+J75,"")</f>
        <v/>
      </c>
      <c r="L75" s="117"/>
      <c r="M75" s="415" t="str">
        <f t="shared" ref="M75:M83" si="5">IF(K75&lt;&gt;"",K75,"")</f>
        <v/>
      </c>
      <c r="N75" s="427" t="str">
        <f t="shared" ref="N75:N83" si="6">IF(K75="","",M75-K75)</f>
        <v/>
      </c>
      <c r="O75" s="419"/>
    </row>
    <row r="76" spans="1:15" s="116" customFormat="1" x14ac:dyDescent="0.2">
      <c r="A76" s="130" t="str">
        <f t="shared" ref="A76:A83" si="7">IF(H76+J76&lt;&gt;0,A75+1,"")</f>
        <v/>
      </c>
      <c r="B76" s="52"/>
      <c r="C76" s="47"/>
      <c r="D76" s="433"/>
      <c r="E76" s="433"/>
      <c r="F76" s="434"/>
      <c r="G76" s="433"/>
      <c r="H76" s="54"/>
      <c r="I76" s="434"/>
      <c r="J76" s="48"/>
      <c r="K76" s="284" t="str">
        <f t="shared" si="4"/>
        <v/>
      </c>
      <c r="L76" s="117"/>
      <c r="M76" s="415" t="str">
        <f t="shared" si="5"/>
        <v/>
      </c>
      <c r="N76" s="427" t="str">
        <f t="shared" si="6"/>
        <v/>
      </c>
      <c r="O76" s="419"/>
    </row>
    <row r="77" spans="1:15" s="116" customFormat="1" x14ac:dyDescent="0.2">
      <c r="A77" s="130" t="str">
        <f t="shared" si="7"/>
        <v/>
      </c>
      <c r="B77" s="52"/>
      <c r="C77" s="47"/>
      <c r="D77" s="433"/>
      <c r="E77" s="433"/>
      <c r="F77" s="434"/>
      <c r="G77" s="433"/>
      <c r="H77" s="54"/>
      <c r="I77" s="434"/>
      <c r="J77" s="48"/>
      <c r="K77" s="284" t="str">
        <f t="shared" si="4"/>
        <v/>
      </c>
      <c r="L77" s="117"/>
      <c r="M77" s="415" t="str">
        <f t="shared" si="5"/>
        <v/>
      </c>
      <c r="N77" s="427" t="str">
        <f t="shared" si="6"/>
        <v/>
      </c>
      <c r="O77" s="419"/>
    </row>
    <row r="78" spans="1:15" s="116" customFormat="1" x14ac:dyDescent="0.2">
      <c r="A78" s="130" t="str">
        <f t="shared" si="7"/>
        <v/>
      </c>
      <c r="B78" s="52"/>
      <c r="C78" s="47"/>
      <c r="D78" s="433"/>
      <c r="E78" s="433"/>
      <c r="F78" s="434"/>
      <c r="G78" s="433"/>
      <c r="H78" s="54"/>
      <c r="I78" s="434"/>
      <c r="J78" s="48"/>
      <c r="K78" s="284" t="str">
        <f t="shared" si="4"/>
        <v/>
      </c>
      <c r="L78" s="117"/>
      <c r="M78" s="415" t="str">
        <f t="shared" si="5"/>
        <v/>
      </c>
      <c r="N78" s="427" t="str">
        <f t="shared" si="6"/>
        <v/>
      </c>
      <c r="O78" s="419"/>
    </row>
    <row r="79" spans="1:15" s="116" customFormat="1" x14ac:dyDescent="0.2">
      <c r="A79" s="130" t="str">
        <f t="shared" si="7"/>
        <v/>
      </c>
      <c r="B79" s="52"/>
      <c r="C79" s="47"/>
      <c r="D79" s="433"/>
      <c r="E79" s="433"/>
      <c r="F79" s="434"/>
      <c r="G79" s="433"/>
      <c r="H79" s="54"/>
      <c r="I79" s="434"/>
      <c r="J79" s="48"/>
      <c r="K79" s="284" t="str">
        <f t="shared" si="4"/>
        <v/>
      </c>
      <c r="L79" s="117"/>
      <c r="M79" s="415" t="str">
        <f t="shared" si="5"/>
        <v/>
      </c>
      <c r="N79" s="427" t="str">
        <f t="shared" si="6"/>
        <v/>
      </c>
      <c r="O79" s="419"/>
    </row>
    <row r="80" spans="1:15" s="116" customFormat="1" x14ac:dyDescent="0.2">
      <c r="A80" s="130" t="str">
        <f t="shared" si="7"/>
        <v/>
      </c>
      <c r="B80" s="52"/>
      <c r="C80" s="47"/>
      <c r="D80" s="433"/>
      <c r="E80" s="433"/>
      <c r="F80" s="434"/>
      <c r="G80" s="433"/>
      <c r="H80" s="54"/>
      <c r="I80" s="434"/>
      <c r="J80" s="48"/>
      <c r="K80" s="284" t="str">
        <f t="shared" si="4"/>
        <v/>
      </c>
      <c r="L80" s="117"/>
      <c r="M80" s="415" t="str">
        <f t="shared" si="5"/>
        <v/>
      </c>
      <c r="N80" s="427" t="str">
        <f t="shared" si="6"/>
        <v/>
      </c>
      <c r="O80" s="419"/>
    </row>
    <row r="81" spans="1:15" s="116" customFormat="1" x14ac:dyDescent="0.2">
      <c r="A81" s="130" t="str">
        <f t="shared" si="7"/>
        <v/>
      </c>
      <c r="B81" s="52"/>
      <c r="C81" s="47"/>
      <c r="D81" s="433"/>
      <c r="E81" s="433"/>
      <c r="F81" s="434"/>
      <c r="G81" s="433"/>
      <c r="H81" s="54"/>
      <c r="I81" s="434"/>
      <c r="J81" s="48"/>
      <c r="K81" s="284" t="str">
        <f t="shared" si="4"/>
        <v/>
      </c>
      <c r="L81" s="117"/>
      <c r="M81" s="415" t="str">
        <f t="shared" si="5"/>
        <v/>
      </c>
      <c r="N81" s="427" t="str">
        <f t="shared" si="6"/>
        <v/>
      </c>
      <c r="O81" s="419"/>
    </row>
    <row r="82" spans="1:15" s="116" customFormat="1" x14ac:dyDescent="0.2">
      <c r="A82" s="130" t="str">
        <f t="shared" si="7"/>
        <v/>
      </c>
      <c r="B82" s="52"/>
      <c r="C82" s="47"/>
      <c r="D82" s="433"/>
      <c r="E82" s="433"/>
      <c r="F82" s="434"/>
      <c r="G82" s="433"/>
      <c r="H82" s="54"/>
      <c r="I82" s="434"/>
      <c r="J82" s="48"/>
      <c r="K82" s="284" t="str">
        <f t="shared" si="4"/>
        <v/>
      </c>
      <c r="L82" s="117"/>
      <c r="M82" s="415" t="str">
        <f t="shared" si="5"/>
        <v/>
      </c>
      <c r="N82" s="427" t="str">
        <f t="shared" si="6"/>
        <v/>
      </c>
      <c r="O82" s="419"/>
    </row>
    <row r="83" spans="1:15" s="116" customFormat="1" x14ac:dyDescent="0.2">
      <c r="A83" s="130" t="str">
        <f t="shared" si="7"/>
        <v/>
      </c>
      <c r="B83" s="52"/>
      <c r="C83" s="47"/>
      <c r="D83" s="433"/>
      <c r="E83" s="433"/>
      <c r="F83" s="434"/>
      <c r="G83" s="433"/>
      <c r="H83" s="54"/>
      <c r="I83" s="434"/>
      <c r="J83" s="48"/>
      <c r="K83" s="284" t="str">
        <f t="shared" si="4"/>
        <v/>
      </c>
      <c r="L83" s="117"/>
      <c r="M83" s="415" t="str">
        <f t="shared" si="5"/>
        <v/>
      </c>
      <c r="N83" s="427" t="str">
        <f t="shared" si="6"/>
        <v/>
      </c>
      <c r="O83" s="419"/>
    </row>
    <row r="84" spans="1:15" x14ac:dyDescent="0.2">
      <c r="B84" s="152"/>
      <c r="C84" s="428"/>
      <c r="D84" s="428"/>
      <c r="E84" s="437"/>
      <c r="F84" s="437"/>
      <c r="G84" s="437"/>
      <c r="H84" s="430"/>
      <c r="I84" s="430"/>
      <c r="J84" s="431"/>
      <c r="K84" s="431"/>
      <c r="L84" s="420"/>
      <c r="M84" s="431"/>
      <c r="N84" s="431"/>
      <c r="O84" s="152"/>
    </row>
    <row r="85" spans="1:15" x14ac:dyDescent="0.2">
      <c r="B85" s="152"/>
      <c r="C85" s="428"/>
      <c r="D85" s="428"/>
      <c r="E85" s="437"/>
      <c r="F85" s="437"/>
      <c r="G85" s="437"/>
      <c r="H85" s="430"/>
      <c r="I85" s="430"/>
      <c r="J85" s="431"/>
      <c r="K85" s="431"/>
      <c r="L85" s="420"/>
      <c r="M85" s="431"/>
      <c r="N85" s="431"/>
      <c r="O85" s="152"/>
    </row>
    <row r="86" spans="1:15" x14ac:dyDescent="0.2">
      <c r="B86" s="152"/>
      <c r="C86" s="428"/>
      <c r="D86" s="428"/>
      <c r="E86" s="437"/>
      <c r="F86" s="437"/>
      <c r="G86" s="437"/>
      <c r="H86" s="430"/>
      <c r="I86" s="430"/>
      <c r="J86" s="431"/>
      <c r="K86" s="431"/>
      <c r="L86" s="420"/>
      <c r="M86" s="431"/>
      <c r="N86" s="431"/>
      <c r="O86" s="152"/>
    </row>
  </sheetData>
  <sheetProtection password="D981" sheet="1" objects="1" scenarios="1" sort="0" autoFilter="0"/>
  <autoFilter ref="A10:O10"/>
  <mergeCells count="5">
    <mergeCell ref="A1:B1"/>
    <mergeCell ref="A2:B2"/>
    <mergeCell ref="A6:B6"/>
    <mergeCell ref="A7:B7"/>
    <mergeCell ref="A8:B8"/>
  </mergeCells>
  <conditionalFormatting sqref="M11:M30">
    <cfRule type="expression" dxfId="588" priority="160" stopIfTrue="1">
      <formula>K11-M11&lt;&gt;0</formula>
    </cfRule>
  </conditionalFormatting>
  <conditionalFormatting sqref="L11:L30">
    <cfRule type="expression" dxfId="587" priority="161" stopIfTrue="1">
      <formula>AND(K11&lt;&gt;"",L11="")</formula>
    </cfRule>
  </conditionalFormatting>
  <conditionalFormatting sqref="B11:B30">
    <cfRule type="expression" dxfId="586" priority="162" stopIfTrue="1">
      <formula>AND(K11&lt;&gt;"",B11="")</formula>
    </cfRule>
  </conditionalFormatting>
  <conditionalFormatting sqref="M31">
    <cfRule type="expression" dxfId="585" priority="157" stopIfTrue="1">
      <formula>K31-M31&lt;&gt;0</formula>
    </cfRule>
  </conditionalFormatting>
  <conditionalFormatting sqref="L31">
    <cfRule type="expression" dxfId="584" priority="158" stopIfTrue="1">
      <formula>AND(K31&lt;&gt;"",L31="")</formula>
    </cfRule>
  </conditionalFormatting>
  <conditionalFormatting sqref="B31">
    <cfRule type="expression" dxfId="583" priority="159" stopIfTrue="1">
      <formula>AND(K31&lt;&gt;"",B31="")</formula>
    </cfRule>
  </conditionalFormatting>
  <conditionalFormatting sqref="M32">
    <cfRule type="expression" dxfId="582" priority="154" stopIfTrue="1">
      <formula>K32-M32&lt;&gt;0</formula>
    </cfRule>
  </conditionalFormatting>
  <conditionalFormatting sqref="L32">
    <cfRule type="expression" dxfId="581" priority="155" stopIfTrue="1">
      <formula>AND(K32&lt;&gt;"",L32="")</formula>
    </cfRule>
  </conditionalFormatting>
  <conditionalFormatting sqref="B32">
    <cfRule type="expression" dxfId="580" priority="156" stopIfTrue="1">
      <formula>AND(K32&lt;&gt;"",B32="")</formula>
    </cfRule>
  </conditionalFormatting>
  <conditionalFormatting sqref="M33">
    <cfRule type="expression" dxfId="579" priority="151" stopIfTrue="1">
      <formula>K33-M33&lt;&gt;0</formula>
    </cfRule>
  </conditionalFormatting>
  <conditionalFormatting sqref="L33">
    <cfRule type="expression" dxfId="578" priority="152" stopIfTrue="1">
      <formula>AND(K33&lt;&gt;"",L33="")</formula>
    </cfRule>
  </conditionalFormatting>
  <conditionalFormatting sqref="B33">
    <cfRule type="expression" dxfId="577" priority="153" stopIfTrue="1">
      <formula>AND(K33&lt;&gt;"",B33="")</formula>
    </cfRule>
  </conditionalFormatting>
  <conditionalFormatting sqref="M34">
    <cfRule type="expression" dxfId="576" priority="148" stopIfTrue="1">
      <formula>K34-M34&lt;&gt;0</formula>
    </cfRule>
  </conditionalFormatting>
  <conditionalFormatting sqref="L34">
    <cfRule type="expression" dxfId="575" priority="149" stopIfTrue="1">
      <formula>AND(K34&lt;&gt;"",L34="")</formula>
    </cfRule>
  </conditionalFormatting>
  <conditionalFormatting sqref="B34">
    <cfRule type="expression" dxfId="574" priority="150" stopIfTrue="1">
      <formula>AND(K34&lt;&gt;"",B34="")</formula>
    </cfRule>
  </conditionalFormatting>
  <conditionalFormatting sqref="M35">
    <cfRule type="expression" dxfId="573" priority="145" stopIfTrue="1">
      <formula>K35-M35&lt;&gt;0</formula>
    </cfRule>
  </conditionalFormatting>
  <conditionalFormatting sqref="L35">
    <cfRule type="expression" dxfId="572" priority="146" stopIfTrue="1">
      <formula>AND(K35&lt;&gt;"",L35="")</formula>
    </cfRule>
  </conditionalFormatting>
  <conditionalFormatting sqref="B35">
    <cfRule type="expression" dxfId="571" priority="147" stopIfTrue="1">
      <formula>AND(K35&lt;&gt;"",B35="")</formula>
    </cfRule>
  </conditionalFormatting>
  <conditionalFormatting sqref="M36">
    <cfRule type="expression" dxfId="570" priority="142" stopIfTrue="1">
      <formula>K36-M36&lt;&gt;0</formula>
    </cfRule>
  </conditionalFormatting>
  <conditionalFormatting sqref="L36">
    <cfRule type="expression" dxfId="569" priority="143" stopIfTrue="1">
      <formula>AND(K36&lt;&gt;"",L36="")</formula>
    </cfRule>
  </conditionalFormatting>
  <conditionalFormatting sqref="B36">
    <cfRule type="expression" dxfId="568" priority="144" stopIfTrue="1">
      <formula>AND(K36&lt;&gt;"",B36="")</formula>
    </cfRule>
  </conditionalFormatting>
  <conditionalFormatting sqref="M37">
    <cfRule type="expression" dxfId="567" priority="139" stopIfTrue="1">
      <formula>K37-M37&lt;&gt;0</formula>
    </cfRule>
  </conditionalFormatting>
  <conditionalFormatting sqref="L37">
    <cfRule type="expression" dxfId="566" priority="140" stopIfTrue="1">
      <formula>AND(K37&lt;&gt;"",L37="")</formula>
    </cfRule>
  </conditionalFormatting>
  <conditionalFormatting sqref="B37">
    <cfRule type="expression" dxfId="565" priority="141" stopIfTrue="1">
      <formula>AND(K37&lt;&gt;"",B37="")</formula>
    </cfRule>
  </conditionalFormatting>
  <conditionalFormatting sqref="M38">
    <cfRule type="expression" dxfId="564" priority="136" stopIfTrue="1">
      <formula>K38-M38&lt;&gt;0</formula>
    </cfRule>
  </conditionalFormatting>
  <conditionalFormatting sqref="L38">
    <cfRule type="expression" dxfId="563" priority="137" stopIfTrue="1">
      <formula>AND(K38&lt;&gt;"",L38="")</formula>
    </cfRule>
  </conditionalFormatting>
  <conditionalFormatting sqref="B38">
    <cfRule type="expression" dxfId="562" priority="138" stopIfTrue="1">
      <formula>AND(K38&lt;&gt;"",B38="")</formula>
    </cfRule>
  </conditionalFormatting>
  <conditionalFormatting sqref="M39">
    <cfRule type="expression" dxfId="561" priority="133" stopIfTrue="1">
      <formula>K39-M39&lt;&gt;0</formula>
    </cfRule>
  </conditionalFormatting>
  <conditionalFormatting sqref="L39">
    <cfRule type="expression" dxfId="560" priority="134" stopIfTrue="1">
      <formula>AND(K39&lt;&gt;"",L39="")</formula>
    </cfRule>
  </conditionalFormatting>
  <conditionalFormatting sqref="B39">
    <cfRule type="expression" dxfId="559" priority="135" stopIfTrue="1">
      <formula>AND(K39&lt;&gt;"",B39="")</formula>
    </cfRule>
  </conditionalFormatting>
  <conditionalFormatting sqref="M40">
    <cfRule type="expression" dxfId="558" priority="130" stopIfTrue="1">
      <formula>K40-M40&lt;&gt;0</formula>
    </cfRule>
  </conditionalFormatting>
  <conditionalFormatting sqref="L40">
    <cfRule type="expression" dxfId="557" priority="131" stopIfTrue="1">
      <formula>AND(K40&lt;&gt;"",L40="")</formula>
    </cfRule>
  </conditionalFormatting>
  <conditionalFormatting sqref="B40">
    <cfRule type="expression" dxfId="556" priority="132" stopIfTrue="1">
      <formula>AND(K40&lt;&gt;"",B40="")</formula>
    </cfRule>
  </conditionalFormatting>
  <conditionalFormatting sqref="M41">
    <cfRule type="expression" dxfId="555" priority="127" stopIfTrue="1">
      <formula>K41-M41&lt;&gt;0</formula>
    </cfRule>
  </conditionalFormatting>
  <conditionalFormatting sqref="L41">
    <cfRule type="expression" dxfId="554" priority="128" stopIfTrue="1">
      <formula>AND(K41&lt;&gt;"",L41="")</formula>
    </cfRule>
  </conditionalFormatting>
  <conditionalFormatting sqref="B41">
    <cfRule type="expression" dxfId="553" priority="129" stopIfTrue="1">
      <formula>AND(K41&lt;&gt;"",B41="")</formula>
    </cfRule>
  </conditionalFormatting>
  <conditionalFormatting sqref="M42">
    <cfRule type="expression" dxfId="552" priority="124" stopIfTrue="1">
      <formula>K42-M42&lt;&gt;0</formula>
    </cfRule>
  </conditionalFormatting>
  <conditionalFormatting sqref="L42">
    <cfRule type="expression" dxfId="551" priority="125" stopIfTrue="1">
      <formula>AND(K42&lt;&gt;"",L42="")</formula>
    </cfRule>
  </conditionalFormatting>
  <conditionalFormatting sqref="B42">
    <cfRule type="expression" dxfId="550" priority="126" stopIfTrue="1">
      <formula>AND(K42&lt;&gt;"",B42="")</formula>
    </cfRule>
  </conditionalFormatting>
  <conditionalFormatting sqref="M43">
    <cfRule type="expression" dxfId="549" priority="121" stopIfTrue="1">
      <formula>K43-M43&lt;&gt;0</formula>
    </cfRule>
  </conditionalFormatting>
  <conditionalFormatting sqref="L43">
    <cfRule type="expression" dxfId="548" priority="122" stopIfTrue="1">
      <formula>AND(K43&lt;&gt;"",L43="")</formula>
    </cfRule>
  </conditionalFormatting>
  <conditionalFormatting sqref="B43">
    <cfRule type="expression" dxfId="547" priority="123" stopIfTrue="1">
      <formula>AND(K43&lt;&gt;"",B43="")</formula>
    </cfRule>
  </conditionalFormatting>
  <conditionalFormatting sqref="M44">
    <cfRule type="expression" dxfId="546" priority="118" stopIfTrue="1">
      <formula>K44-M44&lt;&gt;0</formula>
    </cfRule>
  </conditionalFormatting>
  <conditionalFormatting sqref="L44">
    <cfRule type="expression" dxfId="545" priority="119" stopIfTrue="1">
      <formula>AND(K44&lt;&gt;"",L44="")</formula>
    </cfRule>
  </conditionalFormatting>
  <conditionalFormatting sqref="B44">
    <cfRule type="expression" dxfId="544" priority="120" stopIfTrue="1">
      <formula>AND(K44&lt;&gt;"",B44="")</formula>
    </cfRule>
  </conditionalFormatting>
  <conditionalFormatting sqref="M45">
    <cfRule type="expression" dxfId="543" priority="115" stopIfTrue="1">
      <formula>K45-M45&lt;&gt;0</formula>
    </cfRule>
  </conditionalFormatting>
  <conditionalFormatting sqref="L45">
    <cfRule type="expression" dxfId="542" priority="116" stopIfTrue="1">
      <formula>AND(K45&lt;&gt;"",L45="")</formula>
    </cfRule>
  </conditionalFormatting>
  <conditionalFormatting sqref="B45">
    <cfRule type="expression" dxfId="541" priority="117" stopIfTrue="1">
      <formula>AND(K45&lt;&gt;"",B45="")</formula>
    </cfRule>
  </conditionalFormatting>
  <conditionalFormatting sqref="M46">
    <cfRule type="expression" dxfId="540" priority="112" stopIfTrue="1">
      <formula>K46-M46&lt;&gt;0</formula>
    </cfRule>
  </conditionalFormatting>
  <conditionalFormatting sqref="L46">
    <cfRule type="expression" dxfId="539" priority="113" stopIfTrue="1">
      <formula>AND(K46&lt;&gt;"",L46="")</formula>
    </cfRule>
  </conditionalFormatting>
  <conditionalFormatting sqref="B46">
    <cfRule type="expression" dxfId="538" priority="114" stopIfTrue="1">
      <formula>AND(K46&lt;&gt;"",B46="")</formula>
    </cfRule>
  </conditionalFormatting>
  <conditionalFormatting sqref="M47">
    <cfRule type="expression" dxfId="537" priority="109" stopIfTrue="1">
      <formula>K47-M47&lt;&gt;0</formula>
    </cfRule>
  </conditionalFormatting>
  <conditionalFormatting sqref="L47">
    <cfRule type="expression" dxfId="536" priority="110" stopIfTrue="1">
      <formula>AND(K47&lt;&gt;"",L47="")</formula>
    </cfRule>
  </conditionalFormatting>
  <conditionalFormatting sqref="B47">
    <cfRule type="expression" dxfId="535" priority="111" stopIfTrue="1">
      <formula>AND(K47&lt;&gt;"",B47="")</formula>
    </cfRule>
  </conditionalFormatting>
  <conditionalFormatting sqref="M48">
    <cfRule type="expression" dxfId="534" priority="106" stopIfTrue="1">
      <formula>K48-M48&lt;&gt;0</formula>
    </cfRule>
  </conditionalFormatting>
  <conditionalFormatting sqref="L48">
    <cfRule type="expression" dxfId="533" priority="107" stopIfTrue="1">
      <formula>AND(K48&lt;&gt;"",L48="")</formula>
    </cfRule>
  </conditionalFormatting>
  <conditionalFormatting sqref="B48">
    <cfRule type="expression" dxfId="532" priority="108" stopIfTrue="1">
      <formula>AND(K48&lt;&gt;"",B48="")</formula>
    </cfRule>
  </conditionalFormatting>
  <conditionalFormatting sqref="M49">
    <cfRule type="expression" dxfId="531" priority="103" stopIfTrue="1">
      <formula>K49-M49&lt;&gt;0</formula>
    </cfRule>
  </conditionalFormatting>
  <conditionalFormatting sqref="L49">
    <cfRule type="expression" dxfId="530" priority="104" stopIfTrue="1">
      <formula>AND(K49&lt;&gt;"",L49="")</formula>
    </cfRule>
  </conditionalFormatting>
  <conditionalFormatting sqref="B49">
    <cfRule type="expression" dxfId="529" priority="105" stopIfTrue="1">
      <formula>AND(K49&lt;&gt;"",B49="")</formula>
    </cfRule>
  </conditionalFormatting>
  <conditionalFormatting sqref="M50">
    <cfRule type="expression" dxfId="528" priority="100" stopIfTrue="1">
      <formula>K50-M50&lt;&gt;0</formula>
    </cfRule>
  </conditionalFormatting>
  <conditionalFormatting sqref="L50">
    <cfRule type="expression" dxfId="527" priority="101" stopIfTrue="1">
      <formula>AND(K50&lt;&gt;"",L50="")</formula>
    </cfRule>
  </conditionalFormatting>
  <conditionalFormatting sqref="B50">
    <cfRule type="expression" dxfId="526" priority="102" stopIfTrue="1">
      <formula>AND(K50&lt;&gt;"",B50="")</formula>
    </cfRule>
  </conditionalFormatting>
  <conditionalFormatting sqref="M51">
    <cfRule type="expression" dxfId="525" priority="97" stopIfTrue="1">
      <formula>K51-M51&lt;&gt;0</formula>
    </cfRule>
  </conditionalFormatting>
  <conditionalFormatting sqref="L51">
    <cfRule type="expression" dxfId="524" priority="98" stopIfTrue="1">
      <formula>AND(K51&lt;&gt;"",L51="")</formula>
    </cfRule>
  </conditionalFormatting>
  <conditionalFormatting sqref="B51">
    <cfRule type="expression" dxfId="523" priority="99" stopIfTrue="1">
      <formula>AND(K51&lt;&gt;"",B51="")</formula>
    </cfRule>
  </conditionalFormatting>
  <conditionalFormatting sqref="M52">
    <cfRule type="expression" dxfId="522" priority="94" stopIfTrue="1">
      <formula>K52-M52&lt;&gt;0</formula>
    </cfRule>
  </conditionalFormatting>
  <conditionalFormatting sqref="L52">
    <cfRule type="expression" dxfId="521" priority="95" stopIfTrue="1">
      <formula>AND(K52&lt;&gt;"",L52="")</formula>
    </cfRule>
  </conditionalFormatting>
  <conditionalFormatting sqref="B52">
    <cfRule type="expression" dxfId="520" priority="96" stopIfTrue="1">
      <formula>AND(K52&lt;&gt;"",B52="")</formula>
    </cfRule>
  </conditionalFormatting>
  <conditionalFormatting sqref="M53">
    <cfRule type="expression" dxfId="519" priority="91" stopIfTrue="1">
      <formula>K53-M53&lt;&gt;0</formula>
    </cfRule>
  </conditionalFormatting>
  <conditionalFormatting sqref="L53">
    <cfRule type="expression" dxfId="518" priority="92" stopIfTrue="1">
      <formula>AND(K53&lt;&gt;"",L53="")</formula>
    </cfRule>
  </conditionalFormatting>
  <conditionalFormatting sqref="B53">
    <cfRule type="expression" dxfId="517" priority="93" stopIfTrue="1">
      <formula>AND(K53&lt;&gt;"",B53="")</formula>
    </cfRule>
  </conditionalFormatting>
  <conditionalFormatting sqref="M54">
    <cfRule type="expression" dxfId="516" priority="88" stopIfTrue="1">
      <formula>K54-M54&lt;&gt;0</formula>
    </cfRule>
  </conditionalFormatting>
  <conditionalFormatting sqref="L54">
    <cfRule type="expression" dxfId="515" priority="89" stopIfTrue="1">
      <formula>AND(K54&lt;&gt;"",L54="")</formula>
    </cfRule>
  </conditionalFormatting>
  <conditionalFormatting sqref="B54">
    <cfRule type="expression" dxfId="514" priority="90" stopIfTrue="1">
      <formula>AND(K54&lt;&gt;"",B54="")</formula>
    </cfRule>
  </conditionalFormatting>
  <conditionalFormatting sqref="M55">
    <cfRule type="expression" dxfId="513" priority="85" stopIfTrue="1">
      <formula>K55-M55&lt;&gt;0</formula>
    </cfRule>
  </conditionalFormatting>
  <conditionalFormatting sqref="L55">
    <cfRule type="expression" dxfId="512" priority="86" stopIfTrue="1">
      <formula>AND(K55&lt;&gt;"",L55="")</formula>
    </cfRule>
  </conditionalFormatting>
  <conditionalFormatting sqref="B55">
    <cfRule type="expression" dxfId="511" priority="87" stopIfTrue="1">
      <formula>AND(K55&lt;&gt;"",B55="")</formula>
    </cfRule>
  </conditionalFormatting>
  <conditionalFormatting sqref="M56">
    <cfRule type="expression" dxfId="510" priority="82" stopIfTrue="1">
      <formula>K56-M56&lt;&gt;0</formula>
    </cfRule>
  </conditionalFormatting>
  <conditionalFormatting sqref="L56">
    <cfRule type="expression" dxfId="509" priority="83" stopIfTrue="1">
      <formula>AND(K56&lt;&gt;"",L56="")</formula>
    </cfRule>
  </conditionalFormatting>
  <conditionalFormatting sqref="B56">
    <cfRule type="expression" dxfId="508" priority="84" stopIfTrue="1">
      <formula>AND(K56&lt;&gt;"",B56="")</formula>
    </cfRule>
  </conditionalFormatting>
  <conditionalFormatting sqref="M57">
    <cfRule type="expression" dxfId="507" priority="79" stopIfTrue="1">
      <formula>K57-M57&lt;&gt;0</formula>
    </cfRule>
  </conditionalFormatting>
  <conditionalFormatting sqref="L57">
    <cfRule type="expression" dxfId="506" priority="80" stopIfTrue="1">
      <formula>AND(K57&lt;&gt;"",L57="")</formula>
    </cfRule>
  </conditionalFormatting>
  <conditionalFormatting sqref="B57">
    <cfRule type="expression" dxfId="505" priority="81" stopIfTrue="1">
      <formula>AND(K57&lt;&gt;"",B57="")</formula>
    </cfRule>
  </conditionalFormatting>
  <conditionalFormatting sqref="M58">
    <cfRule type="expression" dxfId="504" priority="76" stopIfTrue="1">
      <formula>K58-M58&lt;&gt;0</formula>
    </cfRule>
  </conditionalFormatting>
  <conditionalFormatting sqref="L58">
    <cfRule type="expression" dxfId="503" priority="77" stopIfTrue="1">
      <formula>AND(K58&lt;&gt;"",L58="")</formula>
    </cfRule>
  </conditionalFormatting>
  <conditionalFormatting sqref="B58">
    <cfRule type="expression" dxfId="502" priority="78" stopIfTrue="1">
      <formula>AND(K58&lt;&gt;"",B58="")</formula>
    </cfRule>
  </conditionalFormatting>
  <conditionalFormatting sqref="M59">
    <cfRule type="expression" dxfId="501" priority="73" stopIfTrue="1">
      <formula>K59-M59&lt;&gt;0</formula>
    </cfRule>
  </conditionalFormatting>
  <conditionalFormatting sqref="L59">
    <cfRule type="expression" dxfId="500" priority="74" stopIfTrue="1">
      <formula>AND(K59&lt;&gt;"",L59="")</formula>
    </cfRule>
  </conditionalFormatting>
  <conditionalFormatting sqref="B59">
    <cfRule type="expression" dxfId="499" priority="75" stopIfTrue="1">
      <formula>AND(K59&lt;&gt;"",B59="")</formula>
    </cfRule>
  </conditionalFormatting>
  <conditionalFormatting sqref="M60">
    <cfRule type="expression" dxfId="498" priority="70" stopIfTrue="1">
      <formula>K60-M60&lt;&gt;0</formula>
    </cfRule>
  </conditionalFormatting>
  <conditionalFormatting sqref="L60">
    <cfRule type="expression" dxfId="497" priority="71" stopIfTrue="1">
      <formula>AND(K60&lt;&gt;"",L60="")</formula>
    </cfRule>
  </conditionalFormatting>
  <conditionalFormatting sqref="B60">
    <cfRule type="expression" dxfId="496" priority="72" stopIfTrue="1">
      <formula>AND(K60&lt;&gt;"",B60="")</formula>
    </cfRule>
  </conditionalFormatting>
  <conditionalFormatting sqref="M61">
    <cfRule type="expression" dxfId="495" priority="67" stopIfTrue="1">
      <formula>K61-M61&lt;&gt;0</formula>
    </cfRule>
  </conditionalFormatting>
  <conditionalFormatting sqref="L61">
    <cfRule type="expression" dxfId="494" priority="68" stopIfTrue="1">
      <formula>AND(K61&lt;&gt;"",L61="")</formula>
    </cfRule>
  </conditionalFormatting>
  <conditionalFormatting sqref="B61">
    <cfRule type="expression" dxfId="493" priority="69" stopIfTrue="1">
      <formula>AND(K61&lt;&gt;"",B61="")</formula>
    </cfRule>
  </conditionalFormatting>
  <conditionalFormatting sqref="M62">
    <cfRule type="expression" dxfId="492" priority="64" stopIfTrue="1">
      <formula>K62-M62&lt;&gt;0</formula>
    </cfRule>
  </conditionalFormatting>
  <conditionalFormatting sqref="L62">
    <cfRule type="expression" dxfId="491" priority="65" stopIfTrue="1">
      <formula>AND(K62&lt;&gt;"",L62="")</formula>
    </cfRule>
  </conditionalFormatting>
  <conditionalFormatting sqref="B62">
    <cfRule type="expression" dxfId="490" priority="66" stopIfTrue="1">
      <formula>AND(K62&lt;&gt;"",B62="")</formula>
    </cfRule>
  </conditionalFormatting>
  <conditionalFormatting sqref="M63">
    <cfRule type="expression" dxfId="489" priority="61" stopIfTrue="1">
      <formula>K63-M63&lt;&gt;0</formula>
    </cfRule>
  </conditionalFormatting>
  <conditionalFormatting sqref="L63">
    <cfRule type="expression" dxfId="488" priority="62" stopIfTrue="1">
      <formula>AND(K63&lt;&gt;"",L63="")</formula>
    </cfRule>
  </conditionalFormatting>
  <conditionalFormatting sqref="B63">
    <cfRule type="expression" dxfId="487" priority="63" stopIfTrue="1">
      <formula>AND(K63&lt;&gt;"",B63="")</formula>
    </cfRule>
  </conditionalFormatting>
  <conditionalFormatting sqref="M64">
    <cfRule type="expression" dxfId="486" priority="58" stopIfTrue="1">
      <formula>K64-M64&lt;&gt;0</formula>
    </cfRule>
  </conditionalFormatting>
  <conditionalFormatting sqref="L64">
    <cfRule type="expression" dxfId="485" priority="59" stopIfTrue="1">
      <formula>AND(K64&lt;&gt;"",L64="")</formula>
    </cfRule>
  </conditionalFormatting>
  <conditionalFormatting sqref="B64">
    <cfRule type="expression" dxfId="484" priority="60" stopIfTrue="1">
      <formula>AND(K64&lt;&gt;"",B64="")</formula>
    </cfRule>
  </conditionalFormatting>
  <conditionalFormatting sqref="M65">
    <cfRule type="expression" dxfId="483" priority="55" stopIfTrue="1">
      <formula>K65-M65&lt;&gt;0</formula>
    </cfRule>
  </conditionalFormatting>
  <conditionalFormatting sqref="L65">
    <cfRule type="expression" dxfId="482" priority="56" stopIfTrue="1">
      <formula>AND(K65&lt;&gt;"",L65="")</formula>
    </cfRule>
  </conditionalFormatting>
  <conditionalFormatting sqref="B65">
    <cfRule type="expression" dxfId="481" priority="57" stopIfTrue="1">
      <formula>AND(K65&lt;&gt;"",B65="")</formula>
    </cfRule>
  </conditionalFormatting>
  <conditionalFormatting sqref="M66">
    <cfRule type="expression" dxfId="480" priority="52" stopIfTrue="1">
      <formula>K66-M66&lt;&gt;0</formula>
    </cfRule>
  </conditionalFormatting>
  <conditionalFormatting sqref="L66">
    <cfRule type="expression" dxfId="479" priority="53" stopIfTrue="1">
      <formula>AND(K66&lt;&gt;"",L66="")</formula>
    </cfRule>
  </conditionalFormatting>
  <conditionalFormatting sqref="B66">
    <cfRule type="expression" dxfId="478" priority="54" stopIfTrue="1">
      <formula>AND(K66&lt;&gt;"",B66="")</formula>
    </cfRule>
  </conditionalFormatting>
  <conditionalFormatting sqref="M67">
    <cfRule type="expression" dxfId="477" priority="49" stopIfTrue="1">
      <formula>K67-M67&lt;&gt;0</formula>
    </cfRule>
  </conditionalFormatting>
  <conditionalFormatting sqref="L67">
    <cfRule type="expression" dxfId="476" priority="50" stopIfTrue="1">
      <formula>AND(K67&lt;&gt;"",L67="")</formula>
    </cfRule>
  </conditionalFormatting>
  <conditionalFormatting sqref="B67">
    <cfRule type="expression" dxfId="475" priority="51" stopIfTrue="1">
      <formula>AND(K67&lt;&gt;"",B67="")</formula>
    </cfRule>
  </conditionalFormatting>
  <conditionalFormatting sqref="M68">
    <cfRule type="expression" dxfId="474" priority="46" stopIfTrue="1">
      <formula>K68-M68&lt;&gt;0</formula>
    </cfRule>
  </conditionalFormatting>
  <conditionalFormatting sqref="L68">
    <cfRule type="expression" dxfId="473" priority="47" stopIfTrue="1">
      <formula>AND(K68&lt;&gt;"",L68="")</formula>
    </cfRule>
  </conditionalFormatting>
  <conditionalFormatting sqref="B68">
    <cfRule type="expression" dxfId="472" priority="48" stopIfTrue="1">
      <formula>AND(K68&lt;&gt;"",B68="")</formula>
    </cfRule>
  </conditionalFormatting>
  <conditionalFormatting sqref="M69">
    <cfRule type="expression" dxfId="471" priority="43" stopIfTrue="1">
      <formula>K69-M69&lt;&gt;0</formula>
    </cfRule>
  </conditionalFormatting>
  <conditionalFormatting sqref="L69">
    <cfRule type="expression" dxfId="470" priority="44" stopIfTrue="1">
      <formula>AND(K69&lt;&gt;"",L69="")</formula>
    </cfRule>
  </conditionalFormatting>
  <conditionalFormatting sqref="B69">
    <cfRule type="expression" dxfId="469" priority="45" stopIfTrue="1">
      <formula>AND(K69&lt;&gt;"",B69="")</formula>
    </cfRule>
  </conditionalFormatting>
  <conditionalFormatting sqref="M70">
    <cfRule type="expression" dxfId="468" priority="40" stopIfTrue="1">
      <formula>K70-M70&lt;&gt;0</formula>
    </cfRule>
  </conditionalFormatting>
  <conditionalFormatting sqref="L70">
    <cfRule type="expression" dxfId="467" priority="41" stopIfTrue="1">
      <formula>AND(K70&lt;&gt;"",L70="")</formula>
    </cfRule>
  </conditionalFormatting>
  <conditionalFormatting sqref="B70">
    <cfRule type="expression" dxfId="466" priority="42" stopIfTrue="1">
      <formula>AND(K70&lt;&gt;"",B70="")</formula>
    </cfRule>
  </conditionalFormatting>
  <conditionalFormatting sqref="M71">
    <cfRule type="expression" dxfId="465" priority="37" stopIfTrue="1">
      <formula>K71-M71&lt;&gt;0</formula>
    </cfRule>
  </conditionalFormatting>
  <conditionalFormatting sqref="L71">
    <cfRule type="expression" dxfId="464" priority="38" stopIfTrue="1">
      <formula>AND(K71&lt;&gt;"",L71="")</formula>
    </cfRule>
  </conditionalFormatting>
  <conditionalFormatting sqref="B71">
    <cfRule type="expression" dxfId="463" priority="39" stopIfTrue="1">
      <formula>AND(K71&lt;&gt;"",B71="")</formula>
    </cfRule>
  </conditionalFormatting>
  <conditionalFormatting sqref="M72">
    <cfRule type="expression" dxfId="462" priority="34" stopIfTrue="1">
      <formula>K72-M72&lt;&gt;0</formula>
    </cfRule>
  </conditionalFormatting>
  <conditionalFormatting sqref="L72">
    <cfRule type="expression" dxfId="461" priority="35" stopIfTrue="1">
      <formula>AND(K72&lt;&gt;"",L72="")</formula>
    </cfRule>
  </conditionalFormatting>
  <conditionalFormatting sqref="B72">
    <cfRule type="expression" dxfId="460" priority="36" stopIfTrue="1">
      <formula>AND(K72&lt;&gt;"",B72="")</formula>
    </cfRule>
  </conditionalFormatting>
  <conditionalFormatting sqref="M73">
    <cfRule type="expression" dxfId="459" priority="31" stopIfTrue="1">
      <formula>K73-M73&lt;&gt;0</formula>
    </cfRule>
  </conditionalFormatting>
  <conditionalFormatting sqref="L73">
    <cfRule type="expression" dxfId="458" priority="32" stopIfTrue="1">
      <formula>AND(K73&lt;&gt;"",L73="")</formula>
    </cfRule>
  </conditionalFormatting>
  <conditionalFormatting sqref="B73">
    <cfRule type="expression" dxfId="457" priority="33" stopIfTrue="1">
      <formula>AND(K73&lt;&gt;"",B73="")</formula>
    </cfRule>
  </conditionalFormatting>
  <conditionalFormatting sqref="M74">
    <cfRule type="expression" dxfId="456" priority="28" stopIfTrue="1">
      <formula>K74-M74&lt;&gt;0</formula>
    </cfRule>
  </conditionalFormatting>
  <conditionalFormatting sqref="L74">
    <cfRule type="expression" dxfId="455" priority="29" stopIfTrue="1">
      <formula>AND(K74&lt;&gt;"",L74="")</formula>
    </cfRule>
  </conditionalFormatting>
  <conditionalFormatting sqref="B74">
    <cfRule type="expression" dxfId="454" priority="30" stopIfTrue="1">
      <formula>AND(K74&lt;&gt;"",B74="")</formula>
    </cfRule>
  </conditionalFormatting>
  <conditionalFormatting sqref="M75">
    <cfRule type="expression" dxfId="453" priority="25" stopIfTrue="1">
      <formula>K75-M75&lt;&gt;0</formula>
    </cfRule>
  </conditionalFormatting>
  <conditionalFormatting sqref="L75">
    <cfRule type="expression" dxfId="452" priority="26" stopIfTrue="1">
      <formula>AND(K75&lt;&gt;"",L75="")</formula>
    </cfRule>
  </conditionalFormatting>
  <conditionalFormatting sqref="B75">
    <cfRule type="expression" dxfId="451" priority="27" stopIfTrue="1">
      <formula>AND(K75&lt;&gt;"",B75="")</formula>
    </cfRule>
  </conditionalFormatting>
  <conditionalFormatting sqref="M76">
    <cfRule type="expression" dxfId="450" priority="22" stopIfTrue="1">
      <formula>K76-M76&lt;&gt;0</formula>
    </cfRule>
  </conditionalFormatting>
  <conditionalFormatting sqref="L76">
    <cfRule type="expression" dxfId="449" priority="23" stopIfTrue="1">
      <formula>AND(K76&lt;&gt;"",L76="")</formula>
    </cfRule>
  </conditionalFormatting>
  <conditionalFormatting sqref="B76">
    <cfRule type="expression" dxfId="448" priority="24" stopIfTrue="1">
      <formula>AND(K76&lt;&gt;"",B76="")</formula>
    </cfRule>
  </conditionalFormatting>
  <conditionalFormatting sqref="M77">
    <cfRule type="expression" dxfId="447" priority="19" stopIfTrue="1">
      <formula>K77-M77&lt;&gt;0</formula>
    </cfRule>
  </conditionalFormatting>
  <conditionalFormatting sqref="L77">
    <cfRule type="expression" dxfId="446" priority="20" stopIfTrue="1">
      <formula>AND(K77&lt;&gt;"",L77="")</formula>
    </cfRule>
  </conditionalFormatting>
  <conditionalFormatting sqref="B77">
    <cfRule type="expression" dxfId="445" priority="21" stopIfTrue="1">
      <formula>AND(K77&lt;&gt;"",B77="")</formula>
    </cfRule>
  </conditionalFormatting>
  <conditionalFormatting sqref="M78">
    <cfRule type="expression" dxfId="444" priority="16" stopIfTrue="1">
      <formula>K78-M78&lt;&gt;0</formula>
    </cfRule>
  </conditionalFormatting>
  <conditionalFormatting sqref="L78">
    <cfRule type="expression" dxfId="443" priority="17" stopIfTrue="1">
      <formula>AND(K78&lt;&gt;"",L78="")</formula>
    </cfRule>
  </conditionalFormatting>
  <conditionalFormatting sqref="B78">
    <cfRule type="expression" dxfId="442" priority="18" stopIfTrue="1">
      <formula>AND(K78&lt;&gt;"",B78="")</formula>
    </cfRule>
  </conditionalFormatting>
  <conditionalFormatting sqref="M79">
    <cfRule type="expression" dxfId="441" priority="13" stopIfTrue="1">
      <formula>K79-M79&lt;&gt;0</formula>
    </cfRule>
  </conditionalFormatting>
  <conditionalFormatting sqref="L79">
    <cfRule type="expression" dxfId="440" priority="14" stopIfTrue="1">
      <formula>AND(K79&lt;&gt;"",L79="")</formula>
    </cfRule>
  </conditionalFormatting>
  <conditionalFormatting sqref="B79">
    <cfRule type="expression" dxfId="439" priority="15" stopIfTrue="1">
      <formula>AND(K79&lt;&gt;"",B79="")</formula>
    </cfRule>
  </conditionalFormatting>
  <conditionalFormatting sqref="M80">
    <cfRule type="expression" dxfId="438" priority="10" stopIfTrue="1">
      <formula>K80-M80&lt;&gt;0</formula>
    </cfRule>
  </conditionalFormatting>
  <conditionalFormatting sqref="L80">
    <cfRule type="expression" dxfId="437" priority="11" stopIfTrue="1">
      <formula>AND(K80&lt;&gt;"",L80="")</formula>
    </cfRule>
  </conditionalFormatting>
  <conditionalFormatting sqref="B80">
    <cfRule type="expression" dxfId="436" priority="12" stopIfTrue="1">
      <formula>AND(K80&lt;&gt;"",B80="")</formula>
    </cfRule>
  </conditionalFormatting>
  <conditionalFormatting sqref="M81">
    <cfRule type="expression" dxfId="435" priority="7" stopIfTrue="1">
      <formula>K81-M81&lt;&gt;0</formula>
    </cfRule>
  </conditionalFormatting>
  <conditionalFormatting sqref="L81">
    <cfRule type="expression" dxfId="434" priority="8" stopIfTrue="1">
      <formula>AND(K81&lt;&gt;"",L81="")</formula>
    </cfRule>
  </conditionalFormatting>
  <conditionalFormatting sqref="B81">
    <cfRule type="expression" dxfId="433" priority="9" stopIfTrue="1">
      <formula>AND(K81&lt;&gt;"",B81="")</formula>
    </cfRule>
  </conditionalFormatting>
  <conditionalFormatting sqref="M82">
    <cfRule type="expression" dxfId="432" priority="4" stopIfTrue="1">
      <formula>K82-M82&lt;&gt;0</formula>
    </cfRule>
  </conditionalFormatting>
  <conditionalFormatting sqref="L82">
    <cfRule type="expression" dxfId="431" priority="5" stopIfTrue="1">
      <formula>AND(K82&lt;&gt;"",L82="")</formula>
    </cfRule>
  </conditionalFormatting>
  <conditionalFormatting sqref="B82">
    <cfRule type="expression" dxfId="430" priority="6" stopIfTrue="1">
      <formula>AND(K82&lt;&gt;"",B82="")</formula>
    </cfRule>
  </conditionalFormatting>
  <conditionalFormatting sqref="M83">
    <cfRule type="expression" dxfId="429" priority="1" stopIfTrue="1">
      <formula>K83-M83&lt;&gt;0</formula>
    </cfRule>
  </conditionalFormatting>
  <conditionalFormatting sqref="L83">
    <cfRule type="expression" dxfId="428" priority="2" stopIfTrue="1">
      <formula>AND(K83&lt;&gt;"",L83="")</formula>
    </cfRule>
  </conditionalFormatting>
  <conditionalFormatting sqref="B83">
    <cfRule type="expression" dxfId="427" priority="3" stopIfTrue="1">
      <formula>AND(K83&lt;&gt;"",B83="")</formula>
    </cfRule>
  </conditionalFormatting>
  <dataValidations count="5">
    <dataValidation type="custom" allowBlank="1" showInputMessage="1" showErrorMessage="1" sqref="F11:F83 I11:I83">
      <formula1>INT(F11*10000)/10000=F11</formula1>
    </dataValidation>
    <dataValidation type="date" operator="greaterThan" allowBlank="1" showInputMessage="1" showErrorMessage="1" sqref="L11:L83">
      <formula1>35065</formula1>
    </dataValidation>
    <dataValidation type="whole" allowBlank="1" showInputMessage="1" showErrorMessage="1" sqref="G11:G83">
      <formula1>1</formula1>
      <formula2>9999</formula2>
    </dataValidation>
    <dataValidation type="whole" allowBlank="1" showInputMessage="1" showErrorMessage="1" sqref="E11:E83">
      <formula1>0</formula1>
      <formula2>9999</formula2>
    </dataValidation>
    <dataValidation type="custom" allowBlank="1" showInputMessage="1" showErrorMessage="1" sqref="H11:H83 J11:J83">
      <formula1>INT(H11*100)/100=H11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3409" r:id="rId4" name="Check Box 1">
              <controlPr locked="0" defaultSize="0" autoFill="0" autoLine="0" autoPict="0">
                <anchor moveWithCells="1">
                  <from>
                    <xdr:col>3</xdr:col>
                    <xdr:colOff>257175</xdr:colOff>
                    <xdr:row>4</xdr:row>
                    <xdr:rowOff>400050</xdr:rowOff>
                  </from>
                  <to>
                    <xdr:col>3</xdr:col>
                    <xdr:colOff>561975</xdr:colOff>
                    <xdr:row>6</xdr:row>
                    <xdr:rowOff>19050</xdr:rowOff>
                  </to>
                </anchor>
              </controlPr>
            </control>
          </mc:Choice>
        </mc:AlternateContent>
        <mc:AlternateContent xmlns:mc="http://schemas.openxmlformats.org/markup-compatibility/2006">
          <mc:Choice Requires="x14">
            <control shapeId="273410" r:id="rId5" name="Check Box 2">
              <controlPr locked="0" defaultSize="0" autoFill="0" autoLine="0" autoPict="0">
                <anchor moveWithCells="1">
                  <from>
                    <xdr:col>3</xdr:col>
                    <xdr:colOff>257175</xdr:colOff>
                    <xdr:row>5</xdr:row>
                    <xdr:rowOff>123825</xdr:rowOff>
                  </from>
                  <to>
                    <xdr:col>3</xdr:col>
                    <xdr:colOff>561975</xdr:colOff>
                    <xdr:row>7</xdr:row>
                    <xdr:rowOff>28575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tabColor indexed="43"/>
    <pageSetUpPr autoPageBreaks="0" fitToPage="1"/>
  </sheetPr>
  <dimension ref="A1:X77"/>
  <sheetViews>
    <sheetView showGridLines="0" workbookViewId="0">
      <pane ySplit="10" topLeftCell="A11" activePane="bottomLeft" state="frozen"/>
      <selection activeCell="C5" sqref="C5"/>
      <selection pane="bottomLeft" activeCell="O27" sqref="O27"/>
    </sheetView>
  </sheetViews>
  <sheetFormatPr baseColWidth="10" defaultRowHeight="11.25" x14ac:dyDescent="0.2"/>
  <cols>
    <col min="1" max="1" width="4.5703125" style="9" customWidth="1"/>
    <col min="2" max="2" width="7.140625" style="9" customWidth="1"/>
    <col min="3" max="3" width="33.140625" style="9" customWidth="1"/>
    <col min="4" max="4" width="9.140625" style="44" customWidth="1"/>
    <col min="5" max="5" width="8.28515625" style="46" customWidth="1"/>
    <col min="6" max="6" width="13.85546875" style="8" customWidth="1"/>
    <col min="7" max="7" width="7.42578125" style="122" customWidth="1"/>
    <col min="8" max="8" width="11.42578125" style="35"/>
    <col min="9" max="9" width="11.42578125" style="35" customWidth="1"/>
    <col min="10" max="10" width="29.7109375" style="12" customWidth="1"/>
    <col min="11" max="16384" width="11.42578125" style="12"/>
  </cols>
  <sheetData>
    <row r="1" spans="1:24" ht="12" thickBot="1" x14ac:dyDescent="0.25">
      <c r="A1" s="532" t="s">
        <v>443</v>
      </c>
      <c r="B1" s="532"/>
      <c r="C1" s="45">
        <f>'allg. Daten'!D24</f>
        <v>0</v>
      </c>
    </row>
    <row r="2" spans="1:24" ht="13.5" thickBot="1" x14ac:dyDescent="0.25">
      <c r="A2" s="533"/>
      <c r="B2" s="533"/>
      <c r="C2" s="131" t="s">
        <v>422</v>
      </c>
      <c r="D2" s="132"/>
      <c r="E2" s="114"/>
      <c r="F2" s="114"/>
      <c r="G2" s="304"/>
      <c r="H2" s="115"/>
      <c r="I2" s="115"/>
    </row>
    <row r="3" spans="1:24" ht="12.75" x14ac:dyDescent="0.2">
      <c r="A3" s="45"/>
      <c r="B3" s="45"/>
      <c r="C3" s="136"/>
      <c r="D3" s="114"/>
      <c r="E3" s="114"/>
      <c r="F3" s="66"/>
    </row>
    <row r="4" spans="1:24" ht="12.75" x14ac:dyDescent="0.2">
      <c r="B4" s="45"/>
      <c r="C4" s="136"/>
      <c r="D4" s="114"/>
      <c r="E4" s="114"/>
      <c r="F4" s="66"/>
    </row>
    <row r="5" spans="1:24" ht="33.75" customHeight="1" x14ac:dyDescent="0.2">
      <c r="A5" s="163" t="str">
        <f>Zus.!A2</f>
        <v>V. 18.10.24</v>
      </c>
      <c r="B5" s="121"/>
      <c r="C5" s="113" t="s">
        <v>16</v>
      </c>
      <c r="H5" s="135" t="s">
        <v>387</v>
      </c>
      <c r="I5" s="135" t="s">
        <v>389</v>
      </c>
    </row>
    <row r="6" spans="1:24" x14ac:dyDescent="0.2">
      <c r="A6" s="534" t="s">
        <v>6</v>
      </c>
      <c r="B6" s="535"/>
      <c r="C6" s="457"/>
      <c r="D6" s="12"/>
      <c r="E6" s="17"/>
      <c r="F6" s="12"/>
    </row>
    <row r="7" spans="1:24" x14ac:dyDescent="0.2">
      <c r="A7" s="534" t="s">
        <v>7</v>
      </c>
      <c r="B7" s="535"/>
      <c r="C7" s="23">
        <f>SUM(F11:F13993)</f>
        <v>0</v>
      </c>
      <c r="D7" s="12"/>
      <c r="E7" s="17"/>
      <c r="F7" s="12"/>
      <c r="G7" s="129" t="s">
        <v>400</v>
      </c>
      <c r="H7" s="50">
        <f>SUM(H11:H13993)</f>
        <v>0</v>
      </c>
      <c r="I7" s="50">
        <f>SUM(I11:I13993)</f>
        <v>0</v>
      </c>
      <c r="W7" s="35">
        <f>SUM(F11:F13983)</f>
        <v>0</v>
      </c>
      <c r="X7" s="35">
        <f>$H$7</f>
        <v>0</v>
      </c>
    </row>
    <row r="8" spans="1:24" ht="12" customHeight="1" x14ac:dyDescent="0.2">
      <c r="A8" s="534" t="s">
        <v>8</v>
      </c>
      <c r="B8" s="535"/>
      <c r="C8" s="23">
        <f>SUM(C6-C7)</f>
        <v>0</v>
      </c>
      <c r="D8" s="391" t="str">
        <f>IF(C8&lt;0,"Die geplanten Ausgaben wurden überschritten. Begründung erforderlich!","")</f>
        <v/>
      </c>
      <c r="E8" s="104"/>
      <c r="F8" s="104"/>
      <c r="G8" s="104"/>
    </row>
    <row r="9" spans="1:24" s="167" customFormat="1" ht="14.25" hidden="1" customHeight="1" x14ac:dyDescent="0.2">
      <c r="B9" s="167" t="s">
        <v>418</v>
      </c>
      <c r="D9" s="180"/>
      <c r="E9" s="180"/>
      <c r="F9" s="180" t="s">
        <v>417</v>
      </c>
      <c r="G9" s="180" t="s">
        <v>416</v>
      </c>
      <c r="H9" s="181" t="s">
        <v>415</v>
      </c>
      <c r="I9" s="181"/>
      <c r="J9" s="167" t="s">
        <v>419</v>
      </c>
    </row>
    <row r="10" spans="1:24" s="291" customFormat="1" ht="45" customHeight="1" x14ac:dyDescent="0.2">
      <c r="A10" s="26" t="s">
        <v>1</v>
      </c>
      <c r="B10" s="26" t="s">
        <v>2</v>
      </c>
      <c r="C10" s="26" t="s">
        <v>556</v>
      </c>
      <c r="D10" s="157" t="s">
        <v>406</v>
      </c>
      <c r="E10" s="159" t="s">
        <v>12</v>
      </c>
      <c r="F10" s="160" t="s">
        <v>5</v>
      </c>
      <c r="G10" s="161" t="s">
        <v>25</v>
      </c>
      <c r="H10" s="160" t="s">
        <v>24</v>
      </c>
      <c r="I10" s="160" t="s">
        <v>398</v>
      </c>
      <c r="J10" s="160" t="s">
        <v>399</v>
      </c>
    </row>
    <row r="11" spans="1:24" x14ac:dyDescent="0.2">
      <c r="A11" s="28" t="str">
        <f>IF(F11&lt;&gt;"",1,"")</f>
        <v/>
      </c>
      <c r="B11" s="52"/>
      <c r="C11" s="47"/>
      <c r="D11" s="48"/>
      <c r="E11" s="48"/>
      <c r="F11" s="284" t="str">
        <f t="shared" ref="F11:F74" si="0">IF(D11&lt;&gt;"",D11+E11,IF(E11&lt;&gt;"",D11+E11,""))</f>
        <v/>
      </c>
      <c r="G11" s="117"/>
      <c r="H11" s="415" t="str">
        <f t="shared" ref="H11:H74" si="1">IF(F11&lt;&gt;"",F11,"")</f>
        <v/>
      </c>
      <c r="I11" s="427" t="str">
        <f t="shared" ref="I11:I74" si="2">IF(F11="","",H11-F11)</f>
        <v/>
      </c>
      <c r="J11" s="419"/>
    </row>
    <row r="12" spans="1:24" x14ac:dyDescent="0.2">
      <c r="A12" s="28" t="str">
        <f t="shared" ref="A12:A75" si="3">IF(F12&lt;&gt;"",A11+1,"")</f>
        <v/>
      </c>
      <c r="B12" s="52"/>
      <c r="C12" s="47"/>
      <c r="D12" s="48"/>
      <c r="E12" s="48"/>
      <c r="F12" s="284" t="str">
        <f t="shared" si="0"/>
        <v/>
      </c>
      <c r="G12" s="117"/>
      <c r="H12" s="415" t="str">
        <f t="shared" si="1"/>
        <v/>
      </c>
      <c r="I12" s="427" t="str">
        <f t="shared" si="2"/>
        <v/>
      </c>
      <c r="J12" s="419"/>
    </row>
    <row r="13" spans="1:24" x14ac:dyDescent="0.2">
      <c r="A13" s="28" t="str">
        <f t="shared" si="3"/>
        <v/>
      </c>
      <c r="B13" s="52"/>
      <c r="C13" s="47"/>
      <c r="D13" s="48"/>
      <c r="E13" s="48"/>
      <c r="F13" s="284" t="str">
        <f t="shared" si="0"/>
        <v/>
      </c>
      <c r="G13" s="117"/>
      <c r="H13" s="415" t="str">
        <f t="shared" si="1"/>
        <v/>
      </c>
      <c r="I13" s="427" t="str">
        <f t="shared" si="2"/>
        <v/>
      </c>
      <c r="J13" s="419"/>
    </row>
    <row r="14" spans="1:24" x14ac:dyDescent="0.2">
      <c r="A14" s="28" t="str">
        <f t="shared" si="3"/>
        <v/>
      </c>
      <c r="B14" s="52"/>
      <c r="C14" s="47"/>
      <c r="D14" s="48"/>
      <c r="E14" s="48"/>
      <c r="F14" s="284" t="str">
        <f t="shared" si="0"/>
        <v/>
      </c>
      <c r="G14" s="117"/>
      <c r="H14" s="415" t="str">
        <f t="shared" si="1"/>
        <v/>
      </c>
      <c r="I14" s="427" t="str">
        <f t="shared" si="2"/>
        <v/>
      </c>
      <c r="J14" s="419"/>
    </row>
    <row r="15" spans="1:24" x14ac:dyDescent="0.2">
      <c r="A15" s="28" t="str">
        <f t="shared" si="3"/>
        <v/>
      </c>
      <c r="B15" s="52"/>
      <c r="C15" s="47"/>
      <c r="D15" s="48"/>
      <c r="E15" s="48"/>
      <c r="F15" s="284" t="str">
        <f t="shared" si="0"/>
        <v/>
      </c>
      <c r="G15" s="117"/>
      <c r="H15" s="415" t="str">
        <f t="shared" si="1"/>
        <v/>
      </c>
      <c r="I15" s="427" t="str">
        <f t="shared" si="2"/>
        <v/>
      </c>
      <c r="J15" s="419"/>
    </row>
    <row r="16" spans="1:24" x14ac:dyDescent="0.2">
      <c r="A16" s="28" t="str">
        <f t="shared" si="3"/>
        <v/>
      </c>
      <c r="B16" s="52"/>
      <c r="C16" s="47"/>
      <c r="D16" s="48"/>
      <c r="E16" s="48"/>
      <c r="F16" s="284" t="str">
        <f t="shared" si="0"/>
        <v/>
      </c>
      <c r="G16" s="117"/>
      <c r="H16" s="415" t="str">
        <f t="shared" si="1"/>
        <v/>
      </c>
      <c r="I16" s="427" t="str">
        <f t="shared" si="2"/>
        <v/>
      </c>
      <c r="J16" s="419"/>
    </row>
    <row r="17" spans="1:10" x14ac:dyDescent="0.2">
      <c r="A17" s="28" t="str">
        <f t="shared" si="3"/>
        <v/>
      </c>
      <c r="B17" s="52"/>
      <c r="C17" s="47"/>
      <c r="D17" s="48"/>
      <c r="E17" s="48"/>
      <c r="F17" s="284" t="str">
        <f t="shared" si="0"/>
        <v/>
      </c>
      <c r="G17" s="117"/>
      <c r="H17" s="415" t="str">
        <f t="shared" si="1"/>
        <v/>
      </c>
      <c r="I17" s="427" t="str">
        <f t="shared" si="2"/>
        <v/>
      </c>
      <c r="J17" s="419"/>
    </row>
    <row r="18" spans="1:10" x14ac:dyDescent="0.2">
      <c r="A18" s="28" t="str">
        <f t="shared" si="3"/>
        <v/>
      </c>
      <c r="B18" s="52"/>
      <c r="C18" s="47"/>
      <c r="D18" s="48"/>
      <c r="E18" s="48"/>
      <c r="F18" s="284" t="str">
        <f t="shared" si="0"/>
        <v/>
      </c>
      <c r="G18" s="117"/>
      <c r="H18" s="415" t="str">
        <f t="shared" si="1"/>
        <v/>
      </c>
      <c r="I18" s="427" t="str">
        <f t="shared" si="2"/>
        <v/>
      </c>
      <c r="J18" s="419"/>
    </row>
    <row r="19" spans="1:10" x14ac:dyDescent="0.2">
      <c r="A19" s="28" t="str">
        <f t="shared" si="3"/>
        <v/>
      </c>
      <c r="B19" s="52"/>
      <c r="C19" s="47"/>
      <c r="D19" s="48"/>
      <c r="E19" s="48"/>
      <c r="F19" s="284" t="str">
        <f t="shared" si="0"/>
        <v/>
      </c>
      <c r="G19" s="117"/>
      <c r="H19" s="415" t="str">
        <f t="shared" si="1"/>
        <v/>
      </c>
      <c r="I19" s="427" t="str">
        <f t="shared" si="2"/>
        <v/>
      </c>
      <c r="J19" s="419"/>
    </row>
    <row r="20" spans="1:10" x14ac:dyDescent="0.2">
      <c r="A20" s="28" t="str">
        <f t="shared" si="3"/>
        <v/>
      </c>
      <c r="B20" s="52"/>
      <c r="C20" s="47"/>
      <c r="D20" s="48"/>
      <c r="E20" s="48"/>
      <c r="F20" s="284" t="str">
        <f t="shared" si="0"/>
        <v/>
      </c>
      <c r="G20" s="117"/>
      <c r="H20" s="415" t="str">
        <f t="shared" si="1"/>
        <v/>
      </c>
      <c r="I20" s="427" t="str">
        <f t="shared" si="2"/>
        <v/>
      </c>
      <c r="J20" s="419"/>
    </row>
    <row r="21" spans="1:10" x14ac:dyDescent="0.2">
      <c r="A21" s="28" t="str">
        <f t="shared" si="3"/>
        <v/>
      </c>
      <c r="B21" s="52"/>
      <c r="C21" s="47"/>
      <c r="D21" s="48"/>
      <c r="E21" s="48"/>
      <c r="F21" s="284" t="str">
        <f t="shared" si="0"/>
        <v/>
      </c>
      <c r="G21" s="117"/>
      <c r="H21" s="415" t="str">
        <f t="shared" si="1"/>
        <v/>
      </c>
      <c r="I21" s="427" t="str">
        <f t="shared" si="2"/>
        <v/>
      </c>
      <c r="J21" s="419"/>
    </row>
    <row r="22" spans="1:10" x14ac:dyDescent="0.2">
      <c r="A22" s="28" t="str">
        <f t="shared" si="3"/>
        <v/>
      </c>
      <c r="B22" s="52"/>
      <c r="C22" s="47"/>
      <c r="D22" s="48"/>
      <c r="E22" s="48"/>
      <c r="F22" s="284" t="str">
        <f t="shared" si="0"/>
        <v/>
      </c>
      <c r="G22" s="117"/>
      <c r="H22" s="415" t="str">
        <f t="shared" si="1"/>
        <v/>
      </c>
      <c r="I22" s="427" t="str">
        <f t="shared" si="2"/>
        <v/>
      </c>
      <c r="J22" s="419"/>
    </row>
    <row r="23" spans="1:10" x14ac:dyDescent="0.2">
      <c r="A23" s="28" t="str">
        <f t="shared" si="3"/>
        <v/>
      </c>
      <c r="B23" s="52"/>
      <c r="C23" s="47"/>
      <c r="D23" s="48"/>
      <c r="E23" s="48"/>
      <c r="F23" s="284" t="str">
        <f t="shared" si="0"/>
        <v/>
      </c>
      <c r="G23" s="117"/>
      <c r="H23" s="415" t="str">
        <f t="shared" si="1"/>
        <v/>
      </c>
      <c r="I23" s="427" t="str">
        <f t="shared" si="2"/>
        <v/>
      </c>
      <c r="J23" s="419"/>
    </row>
    <row r="24" spans="1:10" x14ac:dyDescent="0.2">
      <c r="A24" s="28" t="str">
        <f t="shared" si="3"/>
        <v/>
      </c>
      <c r="B24" s="52"/>
      <c r="C24" s="47"/>
      <c r="D24" s="48"/>
      <c r="E24" s="48"/>
      <c r="F24" s="284" t="str">
        <f t="shared" si="0"/>
        <v/>
      </c>
      <c r="G24" s="117"/>
      <c r="H24" s="415" t="str">
        <f t="shared" si="1"/>
        <v/>
      </c>
      <c r="I24" s="427" t="str">
        <f t="shared" si="2"/>
        <v/>
      </c>
      <c r="J24" s="419"/>
    </row>
    <row r="25" spans="1:10" x14ac:dyDescent="0.2">
      <c r="A25" s="28" t="str">
        <f t="shared" si="3"/>
        <v/>
      </c>
      <c r="B25" s="52"/>
      <c r="C25" s="47"/>
      <c r="D25" s="48"/>
      <c r="E25" s="48"/>
      <c r="F25" s="284" t="str">
        <f t="shared" si="0"/>
        <v/>
      </c>
      <c r="G25" s="117"/>
      <c r="H25" s="415" t="str">
        <f t="shared" si="1"/>
        <v/>
      </c>
      <c r="I25" s="427" t="str">
        <f t="shared" si="2"/>
        <v/>
      </c>
      <c r="J25" s="419"/>
    </row>
    <row r="26" spans="1:10" x14ac:dyDescent="0.2">
      <c r="A26" s="28" t="str">
        <f t="shared" si="3"/>
        <v/>
      </c>
      <c r="B26" s="52"/>
      <c r="C26" s="47"/>
      <c r="D26" s="48"/>
      <c r="E26" s="48"/>
      <c r="F26" s="284" t="str">
        <f t="shared" si="0"/>
        <v/>
      </c>
      <c r="G26" s="117"/>
      <c r="H26" s="415" t="str">
        <f t="shared" si="1"/>
        <v/>
      </c>
      <c r="I26" s="427" t="str">
        <f t="shared" si="2"/>
        <v/>
      </c>
      <c r="J26" s="419"/>
    </row>
    <row r="27" spans="1:10" x14ac:dyDescent="0.2">
      <c r="A27" s="28" t="str">
        <f t="shared" si="3"/>
        <v/>
      </c>
      <c r="B27" s="52"/>
      <c r="C27" s="47"/>
      <c r="D27" s="48"/>
      <c r="E27" s="48"/>
      <c r="F27" s="284" t="str">
        <f t="shared" si="0"/>
        <v/>
      </c>
      <c r="G27" s="117"/>
      <c r="H27" s="415" t="str">
        <f t="shared" si="1"/>
        <v/>
      </c>
      <c r="I27" s="427" t="str">
        <f t="shared" si="2"/>
        <v/>
      </c>
      <c r="J27" s="419"/>
    </row>
    <row r="28" spans="1:10" x14ac:dyDescent="0.2">
      <c r="A28" s="28" t="str">
        <f t="shared" si="3"/>
        <v/>
      </c>
      <c r="B28" s="52"/>
      <c r="C28" s="47"/>
      <c r="D28" s="48"/>
      <c r="E28" s="48"/>
      <c r="F28" s="284" t="str">
        <f t="shared" si="0"/>
        <v/>
      </c>
      <c r="G28" s="117"/>
      <c r="H28" s="415" t="str">
        <f t="shared" si="1"/>
        <v/>
      </c>
      <c r="I28" s="427" t="str">
        <f t="shared" si="2"/>
        <v/>
      </c>
      <c r="J28" s="419"/>
    </row>
    <row r="29" spans="1:10" x14ac:dyDescent="0.2">
      <c r="A29" s="28" t="str">
        <f t="shared" si="3"/>
        <v/>
      </c>
      <c r="B29" s="52"/>
      <c r="C29" s="47"/>
      <c r="D29" s="48"/>
      <c r="E29" s="48"/>
      <c r="F29" s="284" t="str">
        <f t="shared" si="0"/>
        <v/>
      </c>
      <c r="G29" s="117"/>
      <c r="H29" s="415" t="str">
        <f t="shared" si="1"/>
        <v/>
      </c>
      <c r="I29" s="427" t="str">
        <f t="shared" si="2"/>
        <v/>
      </c>
      <c r="J29" s="419"/>
    </row>
    <row r="30" spans="1:10" x14ac:dyDescent="0.2">
      <c r="A30" s="28" t="str">
        <f t="shared" si="3"/>
        <v/>
      </c>
      <c r="B30" s="52"/>
      <c r="C30" s="47"/>
      <c r="D30" s="48"/>
      <c r="E30" s="48"/>
      <c r="F30" s="284" t="str">
        <f t="shared" si="0"/>
        <v/>
      </c>
      <c r="G30" s="117"/>
      <c r="H30" s="415" t="str">
        <f t="shared" si="1"/>
        <v/>
      </c>
      <c r="I30" s="427" t="str">
        <f t="shared" si="2"/>
        <v/>
      </c>
      <c r="J30" s="419"/>
    </row>
    <row r="31" spans="1:10" x14ac:dyDescent="0.2">
      <c r="A31" s="28" t="str">
        <f t="shared" si="3"/>
        <v/>
      </c>
      <c r="B31" s="52"/>
      <c r="C31" s="47"/>
      <c r="D31" s="48"/>
      <c r="E31" s="48"/>
      <c r="F31" s="284" t="str">
        <f t="shared" si="0"/>
        <v/>
      </c>
      <c r="G31" s="117"/>
      <c r="H31" s="415" t="str">
        <f t="shared" si="1"/>
        <v/>
      </c>
      <c r="I31" s="427" t="str">
        <f t="shared" si="2"/>
        <v/>
      </c>
      <c r="J31" s="419"/>
    </row>
    <row r="32" spans="1:10" x14ac:dyDescent="0.2">
      <c r="A32" s="28" t="str">
        <f t="shared" si="3"/>
        <v/>
      </c>
      <c r="B32" s="52"/>
      <c r="C32" s="47"/>
      <c r="D32" s="48"/>
      <c r="E32" s="48"/>
      <c r="F32" s="284" t="str">
        <f t="shared" si="0"/>
        <v/>
      </c>
      <c r="G32" s="117"/>
      <c r="H32" s="415" t="str">
        <f t="shared" si="1"/>
        <v/>
      </c>
      <c r="I32" s="427" t="str">
        <f t="shared" si="2"/>
        <v/>
      </c>
      <c r="J32" s="419"/>
    </row>
    <row r="33" spans="1:10" x14ac:dyDescent="0.2">
      <c r="A33" s="28" t="str">
        <f t="shared" si="3"/>
        <v/>
      </c>
      <c r="B33" s="52"/>
      <c r="C33" s="47"/>
      <c r="D33" s="48"/>
      <c r="E33" s="48"/>
      <c r="F33" s="284" t="str">
        <f t="shared" si="0"/>
        <v/>
      </c>
      <c r="G33" s="117"/>
      <c r="H33" s="415" t="str">
        <f t="shared" si="1"/>
        <v/>
      </c>
      <c r="I33" s="427" t="str">
        <f t="shared" si="2"/>
        <v/>
      </c>
      <c r="J33" s="419"/>
    </row>
    <row r="34" spans="1:10" x14ac:dyDescent="0.2">
      <c r="A34" s="28" t="str">
        <f t="shared" si="3"/>
        <v/>
      </c>
      <c r="B34" s="52"/>
      <c r="C34" s="47"/>
      <c r="D34" s="48"/>
      <c r="E34" s="48"/>
      <c r="F34" s="284" t="str">
        <f t="shared" si="0"/>
        <v/>
      </c>
      <c r="G34" s="117"/>
      <c r="H34" s="415" t="str">
        <f t="shared" si="1"/>
        <v/>
      </c>
      <c r="I34" s="427" t="str">
        <f t="shared" si="2"/>
        <v/>
      </c>
      <c r="J34" s="419"/>
    </row>
    <row r="35" spans="1:10" x14ac:dyDescent="0.2">
      <c r="A35" s="28" t="str">
        <f t="shared" si="3"/>
        <v/>
      </c>
      <c r="B35" s="52"/>
      <c r="C35" s="47"/>
      <c r="D35" s="48"/>
      <c r="E35" s="48"/>
      <c r="F35" s="284" t="str">
        <f t="shared" si="0"/>
        <v/>
      </c>
      <c r="G35" s="117"/>
      <c r="H35" s="415" t="str">
        <f t="shared" si="1"/>
        <v/>
      </c>
      <c r="I35" s="427" t="str">
        <f t="shared" si="2"/>
        <v/>
      </c>
      <c r="J35" s="419"/>
    </row>
    <row r="36" spans="1:10" x14ac:dyDescent="0.2">
      <c r="A36" s="28" t="str">
        <f t="shared" si="3"/>
        <v/>
      </c>
      <c r="B36" s="52"/>
      <c r="C36" s="47"/>
      <c r="D36" s="48"/>
      <c r="E36" s="48"/>
      <c r="F36" s="284" t="str">
        <f t="shared" si="0"/>
        <v/>
      </c>
      <c r="G36" s="117"/>
      <c r="H36" s="415" t="str">
        <f t="shared" si="1"/>
        <v/>
      </c>
      <c r="I36" s="427" t="str">
        <f t="shared" si="2"/>
        <v/>
      </c>
      <c r="J36" s="419"/>
    </row>
    <row r="37" spans="1:10" x14ac:dyDescent="0.2">
      <c r="A37" s="28" t="str">
        <f t="shared" si="3"/>
        <v/>
      </c>
      <c r="B37" s="52"/>
      <c r="C37" s="47"/>
      <c r="D37" s="48"/>
      <c r="E37" s="48"/>
      <c r="F37" s="284" t="str">
        <f t="shared" si="0"/>
        <v/>
      </c>
      <c r="G37" s="117"/>
      <c r="H37" s="415" t="str">
        <f t="shared" si="1"/>
        <v/>
      </c>
      <c r="I37" s="427" t="str">
        <f t="shared" si="2"/>
        <v/>
      </c>
      <c r="J37" s="419"/>
    </row>
    <row r="38" spans="1:10" x14ac:dyDescent="0.2">
      <c r="A38" s="28" t="str">
        <f t="shared" si="3"/>
        <v/>
      </c>
      <c r="B38" s="52"/>
      <c r="C38" s="47"/>
      <c r="D38" s="48"/>
      <c r="E38" s="48"/>
      <c r="F38" s="284" t="str">
        <f t="shared" si="0"/>
        <v/>
      </c>
      <c r="G38" s="117"/>
      <c r="H38" s="415" t="str">
        <f t="shared" si="1"/>
        <v/>
      </c>
      <c r="I38" s="427" t="str">
        <f t="shared" si="2"/>
        <v/>
      </c>
      <c r="J38" s="419"/>
    </row>
    <row r="39" spans="1:10" x14ac:dyDescent="0.2">
      <c r="A39" s="28" t="str">
        <f t="shared" si="3"/>
        <v/>
      </c>
      <c r="B39" s="52"/>
      <c r="C39" s="47"/>
      <c r="D39" s="48"/>
      <c r="E39" s="48"/>
      <c r="F39" s="284" t="str">
        <f t="shared" si="0"/>
        <v/>
      </c>
      <c r="G39" s="117"/>
      <c r="H39" s="415" t="str">
        <f t="shared" si="1"/>
        <v/>
      </c>
      <c r="I39" s="427" t="str">
        <f t="shared" si="2"/>
        <v/>
      </c>
      <c r="J39" s="419"/>
    </row>
    <row r="40" spans="1:10" x14ac:dyDescent="0.2">
      <c r="A40" s="28" t="str">
        <f t="shared" si="3"/>
        <v/>
      </c>
      <c r="B40" s="52"/>
      <c r="C40" s="47"/>
      <c r="D40" s="48"/>
      <c r="E40" s="48"/>
      <c r="F40" s="284" t="str">
        <f t="shared" si="0"/>
        <v/>
      </c>
      <c r="G40" s="117"/>
      <c r="H40" s="415" t="str">
        <f t="shared" si="1"/>
        <v/>
      </c>
      <c r="I40" s="427" t="str">
        <f t="shared" si="2"/>
        <v/>
      </c>
      <c r="J40" s="419"/>
    </row>
    <row r="41" spans="1:10" x14ac:dyDescent="0.2">
      <c r="A41" s="28" t="str">
        <f t="shared" si="3"/>
        <v/>
      </c>
      <c r="B41" s="52"/>
      <c r="C41" s="47"/>
      <c r="D41" s="48"/>
      <c r="E41" s="48"/>
      <c r="F41" s="284" t="str">
        <f t="shared" si="0"/>
        <v/>
      </c>
      <c r="G41" s="117"/>
      <c r="H41" s="415" t="str">
        <f t="shared" si="1"/>
        <v/>
      </c>
      <c r="I41" s="427" t="str">
        <f t="shared" si="2"/>
        <v/>
      </c>
      <c r="J41" s="419"/>
    </row>
    <row r="42" spans="1:10" x14ac:dyDescent="0.2">
      <c r="A42" s="28" t="str">
        <f t="shared" si="3"/>
        <v/>
      </c>
      <c r="B42" s="52"/>
      <c r="C42" s="47"/>
      <c r="D42" s="48"/>
      <c r="E42" s="48"/>
      <c r="F42" s="284" t="str">
        <f t="shared" si="0"/>
        <v/>
      </c>
      <c r="G42" s="117"/>
      <c r="H42" s="415" t="str">
        <f t="shared" si="1"/>
        <v/>
      </c>
      <c r="I42" s="427" t="str">
        <f t="shared" si="2"/>
        <v/>
      </c>
      <c r="J42" s="419"/>
    </row>
    <row r="43" spans="1:10" x14ac:dyDescent="0.2">
      <c r="A43" s="28" t="str">
        <f t="shared" si="3"/>
        <v/>
      </c>
      <c r="B43" s="52"/>
      <c r="C43" s="47"/>
      <c r="D43" s="48"/>
      <c r="E43" s="48"/>
      <c r="F43" s="284" t="str">
        <f t="shared" si="0"/>
        <v/>
      </c>
      <c r="G43" s="117"/>
      <c r="H43" s="415" t="str">
        <f t="shared" si="1"/>
        <v/>
      </c>
      <c r="I43" s="427" t="str">
        <f t="shared" si="2"/>
        <v/>
      </c>
      <c r="J43" s="419"/>
    </row>
    <row r="44" spans="1:10" x14ac:dyDescent="0.2">
      <c r="A44" s="28" t="str">
        <f t="shared" si="3"/>
        <v/>
      </c>
      <c r="B44" s="52"/>
      <c r="C44" s="47"/>
      <c r="D44" s="48"/>
      <c r="E44" s="48"/>
      <c r="F44" s="284" t="str">
        <f t="shared" si="0"/>
        <v/>
      </c>
      <c r="G44" s="117"/>
      <c r="H44" s="415" t="str">
        <f t="shared" si="1"/>
        <v/>
      </c>
      <c r="I44" s="427" t="str">
        <f t="shared" si="2"/>
        <v/>
      </c>
      <c r="J44" s="419"/>
    </row>
    <row r="45" spans="1:10" x14ac:dyDescent="0.2">
      <c r="A45" s="28" t="str">
        <f t="shared" si="3"/>
        <v/>
      </c>
      <c r="B45" s="52"/>
      <c r="C45" s="47"/>
      <c r="D45" s="48"/>
      <c r="E45" s="48"/>
      <c r="F45" s="284" t="str">
        <f t="shared" si="0"/>
        <v/>
      </c>
      <c r="G45" s="117"/>
      <c r="H45" s="415" t="str">
        <f t="shared" si="1"/>
        <v/>
      </c>
      <c r="I45" s="427" t="str">
        <f t="shared" si="2"/>
        <v/>
      </c>
      <c r="J45" s="419"/>
    </row>
    <row r="46" spans="1:10" x14ac:dyDescent="0.2">
      <c r="A46" s="28" t="str">
        <f t="shared" si="3"/>
        <v/>
      </c>
      <c r="B46" s="52"/>
      <c r="C46" s="47"/>
      <c r="D46" s="48"/>
      <c r="E46" s="48"/>
      <c r="F46" s="284" t="str">
        <f t="shared" si="0"/>
        <v/>
      </c>
      <c r="G46" s="117"/>
      <c r="H46" s="415" t="str">
        <f t="shared" si="1"/>
        <v/>
      </c>
      <c r="I46" s="427" t="str">
        <f t="shared" si="2"/>
        <v/>
      </c>
      <c r="J46" s="419"/>
    </row>
    <row r="47" spans="1:10" x14ac:dyDescent="0.2">
      <c r="A47" s="28" t="str">
        <f t="shared" si="3"/>
        <v/>
      </c>
      <c r="B47" s="52"/>
      <c r="C47" s="47"/>
      <c r="D47" s="48"/>
      <c r="E47" s="48"/>
      <c r="F47" s="284" t="str">
        <f t="shared" si="0"/>
        <v/>
      </c>
      <c r="G47" s="117"/>
      <c r="H47" s="415" t="str">
        <f t="shared" si="1"/>
        <v/>
      </c>
      <c r="I47" s="427" t="str">
        <f t="shared" si="2"/>
        <v/>
      </c>
      <c r="J47" s="419"/>
    </row>
    <row r="48" spans="1:10" x14ac:dyDescent="0.2">
      <c r="A48" s="28" t="str">
        <f t="shared" si="3"/>
        <v/>
      </c>
      <c r="B48" s="52"/>
      <c r="C48" s="47"/>
      <c r="D48" s="48"/>
      <c r="E48" s="48"/>
      <c r="F48" s="284" t="str">
        <f t="shared" si="0"/>
        <v/>
      </c>
      <c r="G48" s="117"/>
      <c r="H48" s="415" t="str">
        <f t="shared" si="1"/>
        <v/>
      </c>
      <c r="I48" s="427" t="str">
        <f t="shared" si="2"/>
        <v/>
      </c>
      <c r="J48" s="419"/>
    </row>
    <row r="49" spans="1:10" x14ac:dyDescent="0.2">
      <c r="A49" s="28" t="str">
        <f t="shared" si="3"/>
        <v/>
      </c>
      <c r="B49" s="52"/>
      <c r="C49" s="47"/>
      <c r="D49" s="48"/>
      <c r="E49" s="48"/>
      <c r="F49" s="284" t="str">
        <f t="shared" si="0"/>
        <v/>
      </c>
      <c r="G49" s="117"/>
      <c r="H49" s="415" t="str">
        <f t="shared" si="1"/>
        <v/>
      </c>
      <c r="I49" s="427" t="str">
        <f t="shared" si="2"/>
        <v/>
      </c>
      <c r="J49" s="419"/>
    </row>
    <row r="50" spans="1:10" x14ac:dyDescent="0.2">
      <c r="A50" s="28" t="str">
        <f t="shared" si="3"/>
        <v/>
      </c>
      <c r="B50" s="52"/>
      <c r="C50" s="47"/>
      <c r="D50" s="48"/>
      <c r="E50" s="48"/>
      <c r="F50" s="284" t="str">
        <f t="shared" si="0"/>
        <v/>
      </c>
      <c r="G50" s="117"/>
      <c r="H50" s="415" t="str">
        <f t="shared" si="1"/>
        <v/>
      </c>
      <c r="I50" s="427" t="str">
        <f t="shared" si="2"/>
        <v/>
      </c>
      <c r="J50" s="419"/>
    </row>
    <row r="51" spans="1:10" x14ac:dyDescent="0.2">
      <c r="A51" s="28" t="str">
        <f t="shared" si="3"/>
        <v/>
      </c>
      <c r="B51" s="52"/>
      <c r="C51" s="47"/>
      <c r="D51" s="48"/>
      <c r="E51" s="48"/>
      <c r="F51" s="284" t="str">
        <f t="shared" si="0"/>
        <v/>
      </c>
      <c r="G51" s="117"/>
      <c r="H51" s="415" t="str">
        <f t="shared" si="1"/>
        <v/>
      </c>
      <c r="I51" s="427" t="str">
        <f t="shared" si="2"/>
        <v/>
      </c>
      <c r="J51" s="419"/>
    </row>
    <row r="52" spans="1:10" x14ac:dyDescent="0.2">
      <c r="A52" s="28" t="str">
        <f t="shared" si="3"/>
        <v/>
      </c>
      <c r="B52" s="52"/>
      <c r="C52" s="47"/>
      <c r="D52" s="48"/>
      <c r="E52" s="48"/>
      <c r="F52" s="284" t="str">
        <f t="shared" si="0"/>
        <v/>
      </c>
      <c r="G52" s="117"/>
      <c r="H52" s="415" t="str">
        <f t="shared" si="1"/>
        <v/>
      </c>
      <c r="I52" s="427" t="str">
        <f t="shared" si="2"/>
        <v/>
      </c>
      <c r="J52" s="419"/>
    </row>
    <row r="53" spans="1:10" x14ac:dyDescent="0.2">
      <c r="A53" s="28" t="str">
        <f t="shared" si="3"/>
        <v/>
      </c>
      <c r="B53" s="52"/>
      <c r="C53" s="47"/>
      <c r="D53" s="48"/>
      <c r="E53" s="48"/>
      <c r="F53" s="284" t="str">
        <f t="shared" si="0"/>
        <v/>
      </c>
      <c r="G53" s="117"/>
      <c r="H53" s="415" t="str">
        <f t="shared" si="1"/>
        <v/>
      </c>
      <c r="I53" s="427" t="str">
        <f t="shared" si="2"/>
        <v/>
      </c>
      <c r="J53" s="419"/>
    </row>
    <row r="54" spans="1:10" x14ac:dyDescent="0.2">
      <c r="A54" s="28" t="str">
        <f t="shared" si="3"/>
        <v/>
      </c>
      <c r="B54" s="52"/>
      <c r="C54" s="47"/>
      <c r="D54" s="48"/>
      <c r="E54" s="48"/>
      <c r="F54" s="284" t="str">
        <f t="shared" si="0"/>
        <v/>
      </c>
      <c r="G54" s="117"/>
      <c r="H54" s="415" t="str">
        <f t="shared" si="1"/>
        <v/>
      </c>
      <c r="I54" s="427" t="str">
        <f t="shared" si="2"/>
        <v/>
      </c>
      <c r="J54" s="419"/>
    </row>
    <row r="55" spans="1:10" x14ac:dyDescent="0.2">
      <c r="A55" s="28" t="str">
        <f t="shared" si="3"/>
        <v/>
      </c>
      <c r="B55" s="52"/>
      <c r="C55" s="47"/>
      <c r="D55" s="48"/>
      <c r="E55" s="48"/>
      <c r="F55" s="284" t="str">
        <f t="shared" si="0"/>
        <v/>
      </c>
      <c r="G55" s="117"/>
      <c r="H55" s="415" t="str">
        <f t="shared" si="1"/>
        <v/>
      </c>
      <c r="I55" s="427" t="str">
        <f t="shared" si="2"/>
        <v/>
      </c>
      <c r="J55" s="419"/>
    </row>
    <row r="56" spans="1:10" x14ac:dyDescent="0.2">
      <c r="A56" s="28" t="str">
        <f t="shared" si="3"/>
        <v/>
      </c>
      <c r="B56" s="52"/>
      <c r="C56" s="47"/>
      <c r="D56" s="48"/>
      <c r="E56" s="48"/>
      <c r="F56" s="284" t="str">
        <f t="shared" si="0"/>
        <v/>
      </c>
      <c r="G56" s="117"/>
      <c r="H56" s="415" t="str">
        <f t="shared" si="1"/>
        <v/>
      </c>
      <c r="I56" s="427" t="str">
        <f t="shared" si="2"/>
        <v/>
      </c>
      <c r="J56" s="419"/>
    </row>
    <row r="57" spans="1:10" x14ac:dyDescent="0.2">
      <c r="A57" s="28" t="str">
        <f t="shared" si="3"/>
        <v/>
      </c>
      <c r="B57" s="52"/>
      <c r="C57" s="47"/>
      <c r="D57" s="48"/>
      <c r="E57" s="48"/>
      <c r="F57" s="284" t="str">
        <f t="shared" si="0"/>
        <v/>
      </c>
      <c r="G57" s="117"/>
      <c r="H57" s="415" t="str">
        <f t="shared" si="1"/>
        <v/>
      </c>
      <c r="I57" s="427" t="str">
        <f t="shared" si="2"/>
        <v/>
      </c>
      <c r="J57" s="419"/>
    </row>
    <row r="58" spans="1:10" x14ac:dyDescent="0.2">
      <c r="A58" s="28" t="str">
        <f t="shared" si="3"/>
        <v/>
      </c>
      <c r="B58" s="52"/>
      <c r="C58" s="47"/>
      <c r="D58" s="48"/>
      <c r="E58" s="48"/>
      <c r="F58" s="284" t="str">
        <f t="shared" si="0"/>
        <v/>
      </c>
      <c r="G58" s="117"/>
      <c r="H58" s="415" t="str">
        <f t="shared" si="1"/>
        <v/>
      </c>
      <c r="I58" s="427" t="str">
        <f t="shared" si="2"/>
        <v/>
      </c>
      <c r="J58" s="419"/>
    </row>
    <row r="59" spans="1:10" x14ac:dyDescent="0.2">
      <c r="A59" s="28" t="str">
        <f t="shared" si="3"/>
        <v/>
      </c>
      <c r="B59" s="52"/>
      <c r="C59" s="47"/>
      <c r="D59" s="48"/>
      <c r="E59" s="48"/>
      <c r="F59" s="284" t="str">
        <f t="shared" si="0"/>
        <v/>
      </c>
      <c r="G59" s="117"/>
      <c r="H59" s="415" t="str">
        <f t="shared" si="1"/>
        <v/>
      </c>
      <c r="I59" s="427" t="str">
        <f t="shared" si="2"/>
        <v/>
      </c>
      <c r="J59" s="419"/>
    </row>
    <row r="60" spans="1:10" x14ac:dyDescent="0.2">
      <c r="A60" s="28" t="str">
        <f t="shared" si="3"/>
        <v/>
      </c>
      <c r="B60" s="52"/>
      <c r="C60" s="47"/>
      <c r="D60" s="48"/>
      <c r="E60" s="48"/>
      <c r="F60" s="284" t="str">
        <f t="shared" si="0"/>
        <v/>
      </c>
      <c r="G60" s="117"/>
      <c r="H60" s="415" t="str">
        <f t="shared" si="1"/>
        <v/>
      </c>
      <c r="I60" s="427" t="str">
        <f t="shared" si="2"/>
        <v/>
      </c>
      <c r="J60" s="419"/>
    </row>
    <row r="61" spans="1:10" x14ac:dyDescent="0.2">
      <c r="A61" s="28" t="str">
        <f t="shared" si="3"/>
        <v/>
      </c>
      <c r="B61" s="52"/>
      <c r="C61" s="47"/>
      <c r="D61" s="48"/>
      <c r="E61" s="48"/>
      <c r="F61" s="284" t="str">
        <f t="shared" si="0"/>
        <v/>
      </c>
      <c r="G61" s="117"/>
      <c r="H61" s="415" t="str">
        <f t="shared" si="1"/>
        <v/>
      </c>
      <c r="I61" s="427" t="str">
        <f t="shared" si="2"/>
        <v/>
      </c>
      <c r="J61" s="419"/>
    </row>
    <row r="62" spans="1:10" x14ac:dyDescent="0.2">
      <c r="A62" s="28" t="str">
        <f t="shared" si="3"/>
        <v/>
      </c>
      <c r="B62" s="52"/>
      <c r="C62" s="47"/>
      <c r="D62" s="48"/>
      <c r="E62" s="48"/>
      <c r="F62" s="284" t="str">
        <f t="shared" si="0"/>
        <v/>
      </c>
      <c r="G62" s="117"/>
      <c r="H62" s="415" t="str">
        <f t="shared" si="1"/>
        <v/>
      </c>
      <c r="I62" s="427" t="str">
        <f t="shared" si="2"/>
        <v/>
      </c>
      <c r="J62" s="419"/>
    </row>
    <row r="63" spans="1:10" x14ac:dyDescent="0.2">
      <c r="A63" s="28" t="str">
        <f t="shared" si="3"/>
        <v/>
      </c>
      <c r="B63" s="52"/>
      <c r="C63" s="47"/>
      <c r="D63" s="48"/>
      <c r="E63" s="48"/>
      <c r="F63" s="284" t="str">
        <f t="shared" si="0"/>
        <v/>
      </c>
      <c r="G63" s="117"/>
      <c r="H63" s="415" t="str">
        <f t="shared" si="1"/>
        <v/>
      </c>
      <c r="I63" s="427" t="str">
        <f t="shared" si="2"/>
        <v/>
      </c>
      <c r="J63" s="419"/>
    </row>
    <row r="64" spans="1:10" x14ac:dyDescent="0.2">
      <c r="A64" s="28" t="str">
        <f t="shared" si="3"/>
        <v/>
      </c>
      <c r="B64" s="52"/>
      <c r="C64" s="47"/>
      <c r="D64" s="48"/>
      <c r="E64" s="48"/>
      <c r="F64" s="284" t="str">
        <f t="shared" si="0"/>
        <v/>
      </c>
      <c r="G64" s="117"/>
      <c r="H64" s="415" t="str">
        <f t="shared" si="1"/>
        <v/>
      </c>
      <c r="I64" s="427" t="str">
        <f t="shared" si="2"/>
        <v/>
      </c>
      <c r="J64" s="419"/>
    </row>
    <row r="65" spans="1:10" x14ac:dyDescent="0.2">
      <c r="A65" s="28" t="str">
        <f t="shared" si="3"/>
        <v/>
      </c>
      <c r="B65" s="52"/>
      <c r="C65" s="47"/>
      <c r="D65" s="48"/>
      <c r="E65" s="48"/>
      <c r="F65" s="284" t="str">
        <f t="shared" si="0"/>
        <v/>
      </c>
      <c r="G65" s="117"/>
      <c r="H65" s="415" t="str">
        <f t="shared" si="1"/>
        <v/>
      </c>
      <c r="I65" s="427" t="str">
        <f t="shared" si="2"/>
        <v/>
      </c>
      <c r="J65" s="419"/>
    </row>
    <row r="66" spans="1:10" x14ac:dyDescent="0.2">
      <c r="A66" s="28" t="str">
        <f t="shared" si="3"/>
        <v/>
      </c>
      <c r="B66" s="52"/>
      <c r="C66" s="47"/>
      <c r="D66" s="48"/>
      <c r="E66" s="48"/>
      <c r="F66" s="284" t="str">
        <f t="shared" si="0"/>
        <v/>
      </c>
      <c r="G66" s="117"/>
      <c r="H66" s="415" t="str">
        <f t="shared" si="1"/>
        <v/>
      </c>
      <c r="I66" s="427" t="str">
        <f t="shared" si="2"/>
        <v/>
      </c>
      <c r="J66" s="419"/>
    </row>
    <row r="67" spans="1:10" x14ac:dyDescent="0.2">
      <c r="A67" s="28" t="str">
        <f t="shared" si="3"/>
        <v/>
      </c>
      <c r="B67" s="52"/>
      <c r="C67" s="47"/>
      <c r="D67" s="48"/>
      <c r="E67" s="48"/>
      <c r="F67" s="284" t="str">
        <f t="shared" si="0"/>
        <v/>
      </c>
      <c r="G67" s="117"/>
      <c r="H67" s="415" t="str">
        <f t="shared" si="1"/>
        <v/>
      </c>
      <c r="I67" s="427" t="str">
        <f t="shared" si="2"/>
        <v/>
      </c>
      <c r="J67" s="419"/>
    </row>
    <row r="68" spans="1:10" x14ac:dyDescent="0.2">
      <c r="A68" s="28" t="str">
        <f t="shared" si="3"/>
        <v/>
      </c>
      <c r="B68" s="52"/>
      <c r="C68" s="47"/>
      <c r="D68" s="48"/>
      <c r="E68" s="48"/>
      <c r="F68" s="284" t="str">
        <f t="shared" si="0"/>
        <v/>
      </c>
      <c r="G68" s="117"/>
      <c r="H68" s="415" t="str">
        <f t="shared" si="1"/>
        <v/>
      </c>
      <c r="I68" s="427" t="str">
        <f t="shared" si="2"/>
        <v/>
      </c>
      <c r="J68" s="419"/>
    </row>
    <row r="69" spans="1:10" x14ac:dyDescent="0.2">
      <c r="A69" s="28" t="str">
        <f t="shared" si="3"/>
        <v/>
      </c>
      <c r="B69" s="52"/>
      <c r="C69" s="47"/>
      <c r="D69" s="48"/>
      <c r="E69" s="48"/>
      <c r="F69" s="284" t="str">
        <f t="shared" si="0"/>
        <v/>
      </c>
      <c r="G69" s="117"/>
      <c r="H69" s="415" t="str">
        <f t="shared" si="1"/>
        <v/>
      </c>
      <c r="I69" s="427" t="str">
        <f t="shared" si="2"/>
        <v/>
      </c>
      <c r="J69" s="419"/>
    </row>
    <row r="70" spans="1:10" x14ac:dyDescent="0.2">
      <c r="A70" s="28" t="str">
        <f t="shared" si="3"/>
        <v/>
      </c>
      <c r="B70" s="52"/>
      <c r="C70" s="47"/>
      <c r="D70" s="48"/>
      <c r="E70" s="48"/>
      <c r="F70" s="284" t="str">
        <f t="shared" si="0"/>
        <v/>
      </c>
      <c r="G70" s="117"/>
      <c r="H70" s="415" t="str">
        <f t="shared" si="1"/>
        <v/>
      </c>
      <c r="I70" s="427" t="str">
        <f t="shared" si="2"/>
        <v/>
      </c>
      <c r="J70" s="419"/>
    </row>
    <row r="71" spans="1:10" x14ac:dyDescent="0.2">
      <c r="A71" s="28" t="str">
        <f t="shared" si="3"/>
        <v/>
      </c>
      <c r="B71" s="52"/>
      <c r="C71" s="47"/>
      <c r="D71" s="48"/>
      <c r="E71" s="48"/>
      <c r="F71" s="284" t="str">
        <f t="shared" si="0"/>
        <v/>
      </c>
      <c r="G71" s="117"/>
      <c r="H71" s="415" t="str">
        <f t="shared" si="1"/>
        <v/>
      </c>
      <c r="I71" s="427" t="str">
        <f t="shared" si="2"/>
        <v/>
      </c>
      <c r="J71" s="419"/>
    </row>
    <row r="72" spans="1:10" x14ac:dyDescent="0.2">
      <c r="A72" s="28" t="str">
        <f t="shared" si="3"/>
        <v/>
      </c>
      <c r="B72" s="52"/>
      <c r="C72" s="47"/>
      <c r="D72" s="48"/>
      <c r="E72" s="48"/>
      <c r="F72" s="284" t="str">
        <f t="shared" si="0"/>
        <v/>
      </c>
      <c r="G72" s="117"/>
      <c r="H72" s="415" t="str">
        <f t="shared" si="1"/>
        <v/>
      </c>
      <c r="I72" s="427" t="str">
        <f t="shared" si="2"/>
        <v/>
      </c>
      <c r="J72" s="419"/>
    </row>
    <row r="73" spans="1:10" x14ac:dyDescent="0.2">
      <c r="A73" s="28" t="str">
        <f t="shared" si="3"/>
        <v/>
      </c>
      <c r="B73" s="52"/>
      <c r="C73" s="47"/>
      <c r="D73" s="48"/>
      <c r="E73" s="48"/>
      <c r="F73" s="284" t="str">
        <f t="shared" si="0"/>
        <v/>
      </c>
      <c r="G73" s="117"/>
      <c r="H73" s="415" t="str">
        <f t="shared" si="1"/>
        <v/>
      </c>
      <c r="I73" s="427" t="str">
        <f t="shared" si="2"/>
        <v/>
      </c>
      <c r="J73" s="419"/>
    </row>
    <row r="74" spans="1:10" x14ac:dyDescent="0.2">
      <c r="A74" s="28" t="str">
        <f t="shared" si="3"/>
        <v/>
      </c>
      <c r="B74" s="52"/>
      <c r="C74" s="47"/>
      <c r="D74" s="48"/>
      <c r="E74" s="48"/>
      <c r="F74" s="284" t="str">
        <f t="shared" si="0"/>
        <v/>
      </c>
      <c r="G74" s="117"/>
      <c r="H74" s="415" t="str">
        <f t="shared" si="1"/>
        <v/>
      </c>
      <c r="I74" s="427" t="str">
        <f t="shared" si="2"/>
        <v/>
      </c>
      <c r="J74" s="419"/>
    </row>
    <row r="75" spans="1:10" x14ac:dyDescent="0.2">
      <c r="A75" s="28" t="str">
        <f t="shared" si="3"/>
        <v/>
      </c>
      <c r="B75" s="52"/>
      <c r="C75" s="47"/>
      <c r="D75" s="48"/>
      <c r="E75" s="48"/>
      <c r="F75" s="284" t="str">
        <f t="shared" ref="F75" si="4">IF(D75&lt;&gt;"",D75+E75,IF(E75&lt;&gt;"",D75+E75,""))</f>
        <v/>
      </c>
      <c r="G75" s="117"/>
      <c r="H75" s="415" t="str">
        <f t="shared" ref="H75" si="5">IF(F75&lt;&gt;"",F75,"")</f>
        <v/>
      </c>
      <c r="I75" s="427" t="str">
        <f t="shared" ref="I75" si="6">IF(F75="","",H75-F75)</f>
        <v/>
      </c>
      <c r="J75" s="419"/>
    </row>
    <row r="76" spans="1:10" x14ac:dyDescent="0.2">
      <c r="B76" s="428"/>
      <c r="C76" s="428"/>
      <c r="D76" s="438"/>
      <c r="E76" s="439"/>
      <c r="F76" s="421"/>
      <c r="G76" s="440"/>
      <c r="H76" s="431"/>
      <c r="I76" s="431"/>
      <c r="J76" s="152"/>
    </row>
    <row r="77" spans="1:10" x14ac:dyDescent="0.2">
      <c r="B77" s="428"/>
      <c r="C77" s="428"/>
      <c r="D77" s="438"/>
      <c r="E77" s="439"/>
      <c r="F77" s="421"/>
      <c r="G77" s="440"/>
      <c r="H77" s="431"/>
      <c r="I77" s="431"/>
      <c r="J77" s="152"/>
    </row>
  </sheetData>
  <sheetProtection password="D981" sheet="1" objects="1" scenarios="1" sort="0" autoFilter="0"/>
  <autoFilter ref="A10:J10"/>
  <mergeCells count="5">
    <mergeCell ref="A1:B1"/>
    <mergeCell ref="A2:B2"/>
    <mergeCell ref="A6:B6"/>
    <mergeCell ref="A7:B7"/>
    <mergeCell ref="A8:B8"/>
  </mergeCells>
  <conditionalFormatting sqref="H11:H30">
    <cfRule type="expression" dxfId="426" priority="137" stopIfTrue="1">
      <formula>F11-H11&lt;&gt;0</formula>
    </cfRule>
  </conditionalFormatting>
  <conditionalFormatting sqref="G11:G30">
    <cfRule type="expression" dxfId="425" priority="138" stopIfTrue="1">
      <formula>AND(F11&lt;&gt;"",G11="")</formula>
    </cfRule>
  </conditionalFormatting>
  <conditionalFormatting sqref="B11:B30">
    <cfRule type="expression" dxfId="424" priority="139" stopIfTrue="1">
      <formula>AND(I11&lt;&gt;"",B11="")</formula>
    </cfRule>
  </conditionalFormatting>
  <conditionalFormatting sqref="C7">
    <cfRule type="expression" dxfId="423" priority="136" stopIfTrue="1">
      <formula>AND(F11&lt;&gt;H11,G11="")</formula>
    </cfRule>
  </conditionalFormatting>
  <conditionalFormatting sqref="H31">
    <cfRule type="expression" dxfId="422" priority="133" stopIfTrue="1">
      <formula>F31-H31&lt;&gt;0</formula>
    </cfRule>
  </conditionalFormatting>
  <conditionalFormatting sqref="G31">
    <cfRule type="expression" dxfId="421" priority="134" stopIfTrue="1">
      <formula>AND(F31&lt;&gt;"",G31="")</formula>
    </cfRule>
  </conditionalFormatting>
  <conditionalFormatting sqref="B31">
    <cfRule type="expression" dxfId="420" priority="135" stopIfTrue="1">
      <formula>AND(I31&lt;&gt;"",B31="")</formula>
    </cfRule>
  </conditionalFormatting>
  <conditionalFormatting sqref="H32">
    <cfRule type="expression" dxfId="419" priority="130" stopIfTrue="1">
      <formula>F32-H32&lt;&gt;0</formula>
    </cfRule>
  </conditionalFormatting>
  <conditionalFormatting sqref="G32">
    <cfRule type="expression" dxfId="418" priority="131" stopIfTrue="1">
      <formula>AND(F32&lt;&gt;"",G32="")</formula>
    </cfRule>
  </conditionalFormatting>
  <conditionalFormatting sqref="B32">
    <cfRule type="expression" dxfId="417" priority="132" stopIfTrue="1">
      <formula>AND(I32&lt;&gt;"",B32="")</formula>
    </cfRule>
  </conditionalFormatting>
  <conditionalFormatting sqref="H33">
    <cfRule type="expression" dxfId="416" priority="127" stopIfTrue="1">
      <formula>F33-H33&lt;&gt;0</formula>
    </cfRule>
  </conditionalFormatting>
  <conditionalFormatting sqref="G33">
    <cfRule type="expression" dxfId="415" priority="128" stopIfTrue="1">
      <formula>AND(F33&lt;&gt;"",G33="")</formula>
    </cfRule>
  </conditionalFormatting>
  <conditionalFormatting sqref="B33">
    <cfRule type="expression" dxfId="414" priority="129" stopIfTrue="1">
      <formula>AND(I33&lt;&gt;"",B33="")</formula>
    </cfRule>
  </conditionalFormatting>
  <conditionalFormatting sqref="H34">
    <cfRule type="expression" dxfId="413" priority="124" stopIfTrue="1">
      <formula>F34-H34&lt;&gt;0</formula>
    </cfRule>
  </conditionalFormatting>
  <conditionalFormatting sqref="G34">
    <cfRule type="expression" dxfId="412" priority="125" stopIfTrue="1">
      <formula>AND(F34&lt;&gt;"",G34="")</formula>
    </cfRule>
  </conditionalFormatting>
  <conditionalFormatting sqref="B34">
    <cfRule type="expression" dxfId="411" priority="126" stopIfTrue="1">
      <formula>AND(I34&lt;&gt;"",B34="")</formula>
    </cfRule>
  </conditionalFormatting>
  <conditionalFormatting sqref="H35">
    <cfRule type="expression" dxfId="410" priority="121" stopIfTrue="1">
      <formula>F35-H35&lt;&gt;0</formula>
    </cfRule>
  </conditionalFormatting>
  <conditionalFormatting sqref="G35">
    <cfRule type="expression" dxfId="409" priority="122" stopIfTrue="1">
      <formula>AND(F35&lt;&gt;"",G35="")</formula>
    </cfRule>
  </conditionalFormatting>
  <conditionalFormatting sqref="B35">
    <cfRule type="expression" dxfId="408" priority="123" stopIfTrue="1">
      <formula>AND(I35&lt;&gt;"",B35="")</formula>
    </cfRule>
  </conditionalFormatting>
  <conditionalFormatting sqref="H36">
    <cfRule type="expression" dxfId="407" priority="118" stopIfTrue="1">
      <formula>F36-H36&lt;&gt;0</formula>
    </cfRule>
  </conditionalFormatting>
  <conditionalFormatting sqref="G36">
    <cfRule type="expression" dxfId="406" priority="119" stopIfTrue="1">
      <formula>AND(F36&lt;&gt;"",G36="")</formula>
    </cfRule>
  </conditionalFormatting>
  <conditionalFormatting sqref="B36">
    <cfRule type="expression" dxfId="405" priority="120" stopIfTrue="1">
      <formula>AND(I36&lt;&gt;"",B36="")</formula>
    </cfRule>
  </conditionalFormatting>
  <conditionalFormatting sqref="H37">
    <cfRule type="expression" dxfId="404" priority="115" stopIfTrue="1">
      <formula>F37-H37&lt;&gt;0</formula>
    </cfRule>
  </conditionalFormatting>
  <conditionalFormatting sqref="G37">
    <cfRule type="expression" dxfId="403" priority="116" stopIfTrue="1">
      <formula>AND(F37&lt;&gt;"",G37="")</formula>
    </cfRule>
  </conditionalFormatting>
  <conditionalFormatting sqref="B37">
    <cfRule type="expression" dxfId="402" priority="117" stopIfTrue="1">
      <formula>AND(I37&lt;&gt;"",B37="")</formula>
    </cfRule>
  </conditionalFormatting>
  <conditionalFormatting sqref="H38">
    <cfRule type="expression" dxfId="401" priority="112" stopIfTrue="1">
      <formula>F38-H38&lt;&gt;0</formula>
    </cfRule>
  </conditionalFormatting>
  <conditionalFormatting sqref="G38">
    <cfRule type="expression" dxfId="400" priority="113" stopIfTrue="1">
      <formula>AND(F38&lt;&gt;"",G38="")</formula>
    </cfRule>
  </conditionalFormatting>
  <conditionalFormatting sqref="B38">
    <cfRule type="expression" dxfId="399" priority="114" stopIfTrue="1">
      <formula>AND(I38&lt;&gt;"",B38="")</formula>
    </cfRule>
  </conditionalFormatting>
  <conditionalFormatting sqref="H39">
    <cfRule type="expression" dxfId="398" priority="109" stopIfTrue="1">
      <formula>F39-H39&lt;&gt;0</formula>
    </cfRule>
  </conditionalFormatting>
  <conditionalFormatting sqref="G39">
    <cfRule type="expression" dxfId="397" priority="110" stopIfTrue="1">
      <formula>AND(F39&lt;&gt;"",G39="")</formula>
    </cfRule>
  </conditionalFormatting>
  <conditionalFormatting sqref="B39">
    <cfRule type="expression" dxfId="396" priority="111" stopIfTrue="1">
      <formula>AND(I39&lt;&gt;"",B39="")</formula>
    </cfRule>
  </conditionalFormatting>
  <conditionalFormatting sqref="H40">
    <cfRule type="expression" dxfId="395" priority="106" stopIfTrue="1">
      <formula>F40-H40&lt;&gt;0</formula>
    </cfRule>
  </conditionalFormatting>
  <conditionalFormatting sqref="G40">
    <cfRule type="expression" dxfId="394" priority="107" stopIfTrue="1">
      <formula>AND(F40&lt;&gt;"",G40="")</formula>
    </cfRule>
  </conditionalFormatting>
  <conditionalFormatting sqref="B40">
    <cfRule type="expression" dxfId="393" priority="108" stopIfTrue="1">
      <formula>AND(I40&lt;&gt;"",B40="")</formula>
    </cfRule>
  </conditionalFormatting>
  <conditionalFormatting sqref="H41">
    <cfRule type="expression" dxfId="392" priority="103" stopIfTrue="1">
      <formula>F41-H41&lt;&gt;0</formula>
    </cfRule>
  </conditionalFormatting>
  <conditionalFormatting sqref="G41">
    <cfRule type="expression" dxfId="391" priority="104" stopIfTrue="1">
      <formula>AND(F41&lt;&gt;"",G41="")</formula>
    </cfRule>
  </conditionalFormatting>
  <conditionalFormatting sqref="B41">
    <cfRule type="expression" dxfId="390" priority="105" stopIfTrue="1">
      <formula>AND(I41&lt;&gt;"",B41="")</formula>
    </cfRule>
  </conditionalFormatting>
  <conditionalFormatting sqref="H42">
    <cfRule type="expression" dxfId="389" priority="100" stopIfTrue="1">
      <formula>F42-H42&lt;&gt;0</formula>
    </cfRule>
  </conditionalFormatting>
  <conditionalFormatting sqref="G42">
    <cfRule type="expression" dxfId="388" priority="101" stopIfTrue="1">
      <formula>AND(F42&lt;&gt;"",G42="")</formula>
    </cfRule>
  </conditionalFormatting>
  <conditionalFormatting sqref="B42">
    <cfRule type="expression" dxfId="387" priority="102" stopIfTrue="1">
      <formula>AND(I42&lt;&gt;"",B42="")</formula>
    </cfRule>
  </conditionalFormatting>
  <conditionalFormatting sqref="H43">
    <cfRule type="expression" dxfId="386" priority="97" stopIfTrue="1">
      <formula>F43-H43&lt;&gt;0</formula>
    </cfRule>
  </conditionalFormatting>
  <conditionalFormatting sqref="G43">
    <cfRule type="expression" dxfId="385" priority="98" stopIfTrue="1">
      <formula>AND(F43&lt;&gt;"",G43="")</formula>
    </cfRule>
  </conditionalFormatting>
  <conditionalFormatting sqref="B43">
    <cfRule type="expression" dxfId="384" priority="99" stopIfTrue="1">
      <formula>AND(I43&lt;&gt;"",B43="")</formula>
    </cfRule>
  </conditionalFormatting>
  <conditionalFormatting sqref="H44">
    <cfRule type="expression" dxfId="383" priority="94" stopIfTrue="1">
      <formula>F44-H44&lt;&gt;0</formula>
    </cfRule>
  </conditionalFormatting>
  <conditionalFormatting sqref="G44">
    <cfRule type="expression" dxfId="382" priority="95" stopIfTrue="1">
      <formula>AND(F44&lt;&gt;"",G44="")</formula>
    </cfRule>
  </conditionalFormatting>
  <conditionalFormatting sqref="B44">
    <cfRule type="expression" dxfId="381" priority="96" stopIfTrue="1">
      <formula>AND(I44&lt;&gt;"",B44="")</formula>
    </cfRule>
  </conditionalFormatting>
  <conditionalFormatting sqref="H45">
    <cfRule type="expression" dxfId="380" priority="91" stopIfTrue="1">
      <formula>F45-H45&lt;&gt;0</formula>
    </cfRule>
  </conditionalFormatting>
  <conditionalFormatting sqref="G45">
    <cfRule type="expression" dxfId="379" priority="92" stopIfTrue="1">
      <formula>AND(F45&lt;&gt;"",G45="")</formula>
    </cfRule>
  </conditionalFormatting>
  <conditionalFormatting sqref="B45">
    <cfRule type="expression" dxfId="378" priority="93" stopIfTrue="1">
      <formula>AND(I45&lt;&gt;"",B45="")</formula>
    </cfRule>
  </conditionalFormatting>
  <conditionalFormatting sqref="H46">
    <cfRule type="expression" dxfId="377" priority="88" stopIfTrue="1">
      <formula>F46-H46&lt;&gt;0</formula>
    </cfRule>
  </conditionalFormatting>
  <conditionalFormatting sqref="G46">
    <cfRule type="expression" dxfId="376" priority="89" stopIfTrue="1">
      <formula>AND(F46&lt;&gt;"",G46="")</formula>
    </cfRule>
  </conditionalFormatting>
  <conditionalFormatting sqref="B46">
    <cfRule type="expression" dxfId="375" priority="90" stopIfTrue="1">
      <formula>AND(I46&lt;&gt;"",B46="")</formula>
    </cfRule>
  </conditionalFormatting>
  <conditionalFormatting sqref="H47">
    <cfRule type="expression" dxfId="374" priority="85" stopIfTrue="1">
      <formula>F47-H47&lt;&gt;0</formula>
    </cfRule>
  </conditionalFormatting>
  <conditionalFormatting sqref="G47">
    <cfRule type="expression" dxfId="373" priority="86" stopIfTrue="1">
      <formula>AND(F47&lt;&gt;"",G47="")</formula>
    </cfRule>
  </conditionalFormatting>
  <conditionalFormatting sqref="B47">
    <cfRule type="expression" dxfId="372" priority="87" stopIfTrue="1">
      <formula>AND(I47&lt;&gt;"",B47="")</formula>
    </cfRule>
  </conditionalFormatting>
  <conditionalFormatting sqref="H48">
    <cfRule type="expression" dxfId="371" priority="82" stopIfTrue="1">
      <formula>F48-H48&lt;&gt;0</formula>
    </cfRule>
  </conditionalFormatting>
  <conditionalFormatting sqref="G48">
    <cfRule type="expression" dxfId="370" priority="83" stopIfTrue="1">
      <formula>AND(F48&lt;&gt;"",G48="")</formula>
    </cfRule>
  </conditionalFormatting>
  <conditionalFormatting sqref="B48">
    <cfRule type="expression" dxfId="369" priority="84" stopIfTrue="1">
      <formula>AND(I48&lt;&gt;"",B48="")</formula>
    </cfRule>
  </conditionalFormatting>
  <conditionalFormatting sqref="H49">
    <cfRule type="expression" dxfId="368" priority="79" stopIfTrue="1">
      <formula>F49-H49&lt;&gt;0</formula>
    </cfRule>
  </conditionalFormatting>
  <conditionalFormatting sqref="G49">
    <cfRule type="expression" dxfId="367" priority="80" stopIfTrue="1">
      <formula>AND(F49&lt;&gt;"",G49="")</formula>
    </cfRule>
  </conditionalFormatting>
  <conditionalFormatting sqref="B49">
    <cfRule type="expression" dxfId="366" priority="81" stopIfTrue="1">
      <formula>AND(I49&lt;&gt;"",B49="")</formula>
    </cfRule>
  </conditionalFormatting>
  <conditionalFormatting sqref="H50">
    <cfRule type="expression" dxfId="365" priority="76" stopIfTrue="1">
      <formula>F50-H50&lt;&gt;0</formula>
    </cfRule>
  </conditionalFormatting>
  <conditionalFormatting sqref="G50">
    <cfRule type="expression" dxfId="364" priority="77" stopIfTrue="1">
      <formula>AND(F50&lt;&gt;"",G50="")</formula>
    </cfRule>
  </conditionalFormatting>
  <conditionalFormatting sqref="B50">
    <cfRule type="expression" dxfId="363" priority="78" stopIfTrue="1">
      <formula>AND(I50&lt;&gt;"",B50="")</formula>
    </cfRule>
  </conditionalFormatting>
  <conditionalFormatting sqref="H51">
    <cfRule type="expression" dxfId="362" priority="73" stopIfTrue="1">
      <formula>F51-H51&lt;&gt;0</formula>
    </cfRule>
  </conditionalFormatting>
  <conditionalFormatting sqref="G51">
    <cfRule type="expression" dxfId="361" priority="74" stopIfTrue="1">
      <formula>AND(F51&lt;&gt;"",G51="")</formula>
    </cfRule>
  </conditionalFormatting>
  <conditionalFormatting sqref="B51">
    <cfRule type="expression" dxfId="360" priority="75" stopIfTrue="1">
      <formula>AND(I51&lt;&gt;"",B51="")</formula>
    </cfRule>
  </conditionalFormatting>
  <conditionalFormatting sqref="H52">
    <cfRule type="expression" dxfId="359" priority="70" stopIfTrue="1">
      <formula>F52-H52&lt;&gt;0</formula>
    </cfRule>
  </conditionalFormatting>
  <conditionalFormatting sqref="G52">
    <cfRule type="expression" dxfId="358" priority="71" stopIfTrue="1">
      <formula>AND(F52&lt;&gt;"",G52="")</formula>
    </cfRule>
  </conditionalFormatting>
  <conditionalFormatting sqref="B52">
    <cfRule type="expression" dxfId="357" priority="72" stopIfTrue="1">
      <formula>AND(I52&lt;&gt;"",B52="")</formula>
    </cfRule>
  </conditionalFormatting>
  <conditionalFormatting sqref="H53">
    <cfRule type="expression" dxfId="356" priority="67" stopIfTrue="1">
      <formula>F53-H53&lt;&gt;0</formula>
    </cfRule>
  </conditionalFormatting>
  <conditionalFormatting sqref="G53">
    <cfRule type="expression" dxfId="355" priority="68" stopIfTrue="1">
      <formula>AND(F53&lt;&gt;"",G53="")</formula>
    </cfRule>
  </conditionalFormatting>
  <conditionalFormatting sqref="B53">
    <cfRule type="expression" dxfId="354" priority="69" stopIfTrue="1">
      <formula>AND(I53&lt;&gt;"",B53="")</formula>
    </cfRule>
  </conditionalFormatting>
  <conditionalFormatting sqref="H54">
    <cfRule type="expression" dxfId="353" priority="64" stopIfTrue="1">
      <formula>F54-H54&lt;&gt;0</formula>
    </cfRule>
  </conditionalFormatting>
  <conditionalFormatting sqref="G54">
    <cfRule type="expression" dxfId="352" priority="65" stopIfTrue="1">
      <formula>AND(F54&lt;&gt;"",G54="")</formula>
    </cfRule>
  </conditionalFormatting>
  <conditionalFormatting sqref="B54">
    <cfRule type="expression" dxfId="351" priority="66" stopIfTrue="1">
      <formula>AND(I54&lt;&gt;"",B54="")</formula>
    </cfRule>
  </conditionalFormatting>
  <conditionalFormatting sqref="H55">
    <cfRule type="expression" dxfId="350" priority="61" stopIfTrue="1">
      <formula>F55-H55&lt;&gt;0</formula>
    </cfRule>
  </conditionalFormatting>
  <conditionalFormatting sqref="G55">
    <cfRule type="expression" dxfId="349" priority="62" stopIfTrue="1">
      <formula>AND(F55&lt;&gt;"",G55="")</formula>
    </cfRule>
  </conditionalFormatting>
  <conditionalFormatting sqref="B55">
    <cfRule type="expression" dxfId="348" priority="63" stopIfTrue="1">
      <formula>AND(I55&lt;&gt;"",B55="")</formula>
    </cfRule>
  </conditionalFormatting>
  <conditionalFormatting sqref="H56">
    <cfRule type="expression" dxfId="347" priority="58" stopIfTrue="1">
      <formula>F56-H56&lt;&gt;0</formula>
    </cfRule>
  </conditionalFormatting>
  <conditionalFormatting sqref="G56">
    <cfRule type="expression" dxfId="346" priority="59" stopIfTrue="1">
      <formula>AND(F56&lt;&gt;"",G56="")</formula>
    </cfRule>
  </conditionalFormatting>
  <conditionalFormatting sqref="B56">
    <cfRule type="expression" dxfId="345" priority="60" stopIfTrue="1">
      <formula>AND(I56&lt;&gt;"",B56="")</formula>
    </cfRule>
  </conditionalFormatting>
  <conditionalFormatting sqref="H57">
    <cfRule type="expression" dxfId="344" priority="55" stopIfTrue="1">
      <formula>F57-H57&lt;&gt;0</formula>
    </cfRule>
  </conditionalFormatting>
  <conditionalFormatting sqref="G57">
    <cfRule type="expression" dxfId="343" priority="56" stopIfTrue="1">
      <formula>AND(F57&lt;&gt;"",G57="")</formula>
    </cfRule>
  </conditionalFormatting>
  <conditionalFormatting sqref="B57">
    <cfRule type="expression" dxfId="342" priority="57" stopIfTrue="1">
      <formula>AND(I57&lt;&gt;"",B57="")</formula>
    </cfRule>
  </conditionalFormatting>
  <conditionalFormatting sqref="H58">
    <cfRule type="expression" dxfId="341" priority="52" stopIfTrue="1">
      <formula>F58-H58&lt;&gt;0</formula>
    </cfRule>
  </conditionalFormatting>
  <conditionalFormatting sqref="G58">
    <cfRule type="expression" dxfId="340" priority="53" stopIfTrue="1">
      <formula>AND(F58&lt;&gt;"",G58="")</formula>
    </cfRule>
  </conditionalFormatting>
  <conditionalFormatting sqref="B58">
    <cfRule type="expression" dxfId="339" priority="54" stopIfTrue="1">
      <formula>AND(I58&lt;&gt;"",B58="")</formula>
    </cfRule>
  </conditionalFormatting>
  <conditionalFormatting sqref="H59">
    <cfRule type="expression" dxfId="338" priority="49" stopIfTrue="1">
      <formula>F59-H59&lt;&gt;0</formula>
    </cfRule>
  </conditionalFormatting>
  <conditionalFormatting sqref="G59">
    <cfRule type="expression" dxfId="337" priority="50" stopIfTrue="1">
      <formula>AND(F59&lt;&gt;"",G59="")</formula>
    </cfRule>
  </conditionalFormatting>
  <conditionalFormatting sqref="B59">
    <cfRule type="expression" dxfId="336" priority="51" stopIfTrue="1">
      <formula>AND(I59&lt;&gt;"",B59="")</formula>
    </cfRule>
  </conditionalFormatting>
  <conditionalFormatting sqref="H60">
    <cfRule type="expression" dxfId="335" priority="46" stopIfTrue="1">
      <formula>F60-H60&lt;&gt;0</formula>
    </cfRule>
  </conditionalFormatting>
  <conditionalFormatting sqref="G60">
    <cfRule type="expression" dxfId="334" priority="47" stopIfTrue="1">
      <formula>AND(F60&lt;&gt;"",G60="")</formula>
    </cfRule>
  </conditionalFormatting>
  <conditionalFormatting sqref="B60">
    <cfRule type="expression" dxfId="333" priority="48" stopIfTrue="1">
      <formula>AND(I60&lt;&gt;"",B60="")</formula>
    </cfRule>
  </conditionalFormatting>
  <conditionalFormatting sqref="H61">
    <cfRule type="expression" dxfId="332" priority="43" stopIfTrue="1">
      <formula>F61-H61&lt;&gt;0</formula>
    </cfRule>
  </conditionalFormatting>
  <conditionalFormatting sqref="G61">
    <cfRule type="expression" dxfId="331" priority="44" stopIfTrue="1">
      <formula>AND(F61&lt;&gt;"",G61="")</formula>
    </cfRule>
  </conditionalFormatting>
  <conditionalFormatting sqref="B61">
    <cfRule type="expression" dxfId="330" priority="45" stopIfTrue="1">
      <formula>AND(I61&lt;&gt;"",B61="")</formula>
    </cfRule>
  </conditionalFormatting>
  <conditionalFormatting sqref="H62">
    <cfRule type="expression" dxfId="329" priority="40" stopIfTrue="1">
      <formula>F62-H62&lt;&gt;0</formula>
    </cfRule>
  </conditionalFormatting>
  <conditionalFormatting sqref="G62">
    <cfRule type="expression" dxfId="328" priority="41" stopIfTrue="1">
      <formula>AND(F62&lt;&gt;"",G62="")</formula>
    </cfRule>
  </conditionalFormatting>
  <conditionalFormatting sqref="B62">
    <cfRule type="expression" dxfId="327" priority="42" stopIfTrue="1">
      <formula>AND(I62&lt;&gt;"",B62="")</formula>
    </cfRule>
  </conditionalFormatting>
  <conditionalFormatting sqref="H63">
    <cfRule type="expression" dxfId="326" priority="37" stopIfTrue="1">
      <formula>F63-H63&lt;&gt;0</formula>
    </cfRule>
  </conditionalFormatting>
  <conditionalFormatting sqref="G63">
    <cfRule type="expression" dxfId="325" priority="38" stopIfTrue="1">
      <formula>AND(F63&lt;&gt;"",G63="")</formula>
    </cfRule>
  </conditionalFormatting>
  <conditionalFormatting sqref="B63">
    <cfRule type="expression" dxfId="324" priority="39" stopIfTrue="1">
      <formula>AND(I63&lt;&gt;"",B63="")</formula>
    </cfRule>
  </conditionalFormatting>
  <conditionalFormatting sqref="H64">
    <cfRule type="expression" dxfId="323" priority="34" stopIfTrue="1">
      <formula>F64-H64&lt;&gt;0</formula>
    </cfRule>
  </conditionalFormatting>
  <conditionalFormatting sqref="G64">
    <cfRule type="expression" dxfId="322" priority="35" stopIfTrue="1">
      <formula>AND(F64&lt;&gt;"",G64="")</formula>
    </cfRule>
  </conditionalFormatting>
  <conditionalFormatting sqref="B64">
    <cfRule type="expression" dxfId="321" priority="36" stopIfTrue="1">
      <formula>AND(I64&lt;&gt;"",B64="")</formula>
    </cfRule>
  </conditionalFormatting>
  <conditionalFormatting sqref="H65">
    <cfRule type="expression" dxfId="320" priority="31" stopIfTrue="1">
      <formula>F65-H65&lt;&gt;0</formula>
    </cfRule>
  </conditionalFormatting>
  <conditionalFormatting sqref="G65">
    <cfRule type="expression" dxfId="319" priority="32" stopIfTrue="1">
      <formula>AND(F65&lt;&gt;"",G65="")</formula>
    </cfRule>
  </conditionalFormatting>
  <conditionalFormatting sqref="B65">
    <cfRule type="expression" dxfId="318" priority="33" stopIfTrue="1">
      <formula>AND(I65&lt;&gt;"",B65="")</formula>
    </cfRule>
  </conditionalFormatting>
  <conditionalFormatting sqref="H66">
    <cfRule type="expression" dxfId="317" priority="28" stopIfTrue="1">
      <formula>F66-H66&lt;&gt;0</formula>
    </cfRule>
  </conditionalFormatting>
  <conditionalFormatting sqref="G66">
    <cfRule type="expression" dxfId="316" priority="29" stopIfTrue="1">
      <formula>AND(F66&lt;&gt;"",G66="")</formula>
    </cfRule>
  </conditionalFormatting>
  <conditionalFormatting sqref="B66">
    <cfRule type="expression" dxfId="315" priority="30" stopIfTrue="1">
      <formula>AND(I66&lt;&gt;"",B66="")</formula>
    </cfRule>
  </conditionalFormatting>
  <conditionalFormatting sqref="H67">
    <cfRule type="expression" dxfId="314" priority="25" stopIfTrue="1">
      <formula>F67-H67&lt;&gt;0</formula>
    </cfRule>
  </conditionalFormatting>
  <conditionalFormatting sqref="G67">
    <cfRule type="expression" dxfId="313" priority="26" stopIfTrue="1">
      <formula>AND(F67&lt;&gt;"",G67="")</formula>
    </cfRule>
  </conditionalFormatting>
  <conditionalFormatting sqref="B67">
    <cfRule type="expression" dxfId="312" priority="27" stopIfTrue="1">
      <formula>AND(I67&lt;&gt;"",B67="")</formula>
    </cfRule>
  </conditionalFormatting>
  <conditionalFormatting sqref="H68">
    <cfRule type="expression" dxfId="311" priority="22" stopIfTrue="1">
      <formula>F68-H68&lt;&gt;0</formula>
    </cfRule>
  </conditionalFormatting>
  <conditionalFormatting sqref="G68">
    <cfRule type="expression" dxfId="310" priority="23" stopIfTrue="1">
      <formula>AND(F68&lt;&gt;"",G68="")</formula>
    </cfRule>
  </conditionalFormatting>
  <conditionalFormatting sqref="B68">
    <cfRule type="expression" dxfId="309" priority="24" stopIfTrue="1">
      <formula>AND(I68&lt;&gt;"",B68="")</formula>
    </cfRule>
  </conditionalFormatting>
  <conditionalFormatting sqref="H69">
    <cfRule type="expression" dxfId="308" priority="19" stopIfTrue="1">
      <formula>F69-H69&lt;&gt;0</formula>
    </cfRule>
  </conditionalFormatting>
  <conditionalFormatting sqref="G69">
    <cfRule type="expression" dxfId="307" priority="20" stopIfTrue="1">
      <formula>AND(F69&lt;&gt;"",G69="")</formula>
    </cfRule>
  </conditionalFormatting>
  <conditionalFormatting sqref="B69">
    <cfRule type="expression" dxfId="306" priority="21" stopIfTrue="1">
      <formula>AND(I69&lt;&gt;"",B69="")</formula>
    </cfRule>
  </conditionalFormatting>
  <conditionalFormatting sqref="H70">
    <cfRule type="expression" dxfId="305" priority="16" stopIfTrue="1">
      <formula>F70-H70&lt;&gt;0</formula>
    </cfRule>
  </conditionalFormatting>
  <conditionalFormatting sqref="G70">
    <cfRule type="expression" dxfId="304" priority="17" stopIfTrue="1">
      <formula>AND(F70&lt;&gt;"",G70="")</formula>
    </cfRule>
  </conditionalFormatting>
  <conditionalFormatting sqref="B70">
    <cfRule type="expression" dxfId="303" priority="18" stopIfTrue="1">
      <formula>AND(I70&lt;&gt;"",B70="")</formula>
    </cfRule>
  </conditionalFormatting>
  <conditionalFormatting sqref="H71">
    <cfRule type="expression" dxfId="302" priority="13" stopIfTrue="1">
      <formula>F71-H71&lt;&gt;0</formula>
    </cfRule>
  </conditionalFormatting>
  <conditionalFormatting sqref="G71">
    <cfRule type="expression" dxfId="301" priority="14" stopIfTrue="1">
      <formula>AND(F71&lt;&gt;"",G71="")</formula>
    </cfRule>
  </conditionalFormatting>
  <conditionalFormatting sqref="B71">
    <cfRule type="expression" dxfId="300" priority="15" stopIfTrue="1">
      <formula>AND(I71&lt;&gt;"",B71="")</formula>
    </cfRule>
  </conditionalFormatting>
  <conditionalFormatting sqref="H72">
    <cfRule type="expression" dxfId="299" priority="10" stopIfTrue="1">
      <formula>F72-H72&lt;&gt;0</formula>
    </cfRule>
  </conditionalFormatting>
  <conditionalFormatting sqref="G72">
    <cfRule type="expression" dxfId="298" priority="11" stopIfTrue="1">
      <formula>AND(F72&lt;&gt;"",G72="")</formula>
    </cfRule>
  </conditionalFormatting>
  <conditionalFormatting sqref="B72">
    <cfRule type="expression" dxfId="297" priority="12" stopIfTrue="1">
      <formula>AND(I72&lt;&gt;"",B72="")</formula>
    </cfRule>
  </conditionalFormatting>
  <conditionalFormatting sqref="H73">
    <cfRule type="expression" dxfId="296" priority="7" stopIfTrue="1">
      <formula>F73-H73&lt;&gt;0</formula>
    </cfRule>
  </conditionalFormatting>
  <conditionalFormatting sqref="G73">
    <cfRule type="expression" dxfId="295" priority="8" stopIfTrue="1">
      <formula>AND(F73&lt;&gt;"",G73="")</formula>
    </cfRule>
  </conditionalFormatting>
  <conditionalFormatting sqref="B73">
    <cfRule type="expression" dxfId="294" priority="9" stopIfTrue="1">
      <formula>AND(I73&lt;&gt;"",B73="")</formula>
    </cfRule>
  </conditionalFormatting>
  <conditionalFormatting sqref="H74">
    <cfRule type="expression" dxfId="293" priority="4" stopIfTrue="1">
      <formula>F74-H74&lt;&gt;0</formula>
    </cfRule>
  </conditionalFormatting>
  <conditionalFormatting sqref="G74">
    <cfRule type="expression" dxfId="292" priority="5" stopIfTrue="1">
      <formula>AND(F74&lt;&gt;"",G74="")</formula>
    </cfRule>
  </conditionalFormatting>
  <conditionalFormatting sqref="B74">
    <cfRule type="expression" dxfId="291" priority="6" stopIfTrue="1">
      <formula>AND(I74&lt;&gt;"",B74="")</formula>
    </cfRule>
  </conditionalFormatting>
  <conditionalFormatting sqref="H75">
    <cfRule type="expression" dxfId="290" priority="1" stopIfTrue="1">
      <formula>F75-H75&lt;&gt;0</formula>
    </cfRule>
  </conditionalFormatting>
  <conditionalFormatting sqref="G75">
    <cfRule type="expression" dxfId="289" priority="2" stopIfTrue="1">
      <formula>AND(F75&lt;&gt;"",G75="")</formula>
    </cfRule>
  </conditionalFormatting>
  <conditionalFormatting sqref="B75">
    <cfRule type="expression" dxfId="288" priority="3" stopIfTrue="1">
      <formula>AND(I75&lt;&gt;"",B75="")</formula>
    </cfRule>
  </conditionalFormatting>
  <dataValidations count="2">
    <dataValidation type="date" operator="greaterThan" allowBlank="1" showInputMessage="1" showErrorMessage="1" sqref="G11:G75">
      <formula1>35065</formula1>
    </dataValidation>
    <dataValidation type="custom" allowBlank="1" showInputMessage="1" showErrorMessage="1" sqref="D11:E75">
      <formula1>INT(D11*100)/100=D11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tabColor theme="5" tint="-0.499984740745262"/>
    <pageSetUpPr autoPageBreaks="0" fitToPage="1"/>
  </sheetPr>
  <dimension ref="A1:X79"/>
  <sheetViews>
    <sheetView showGridLines="0" zoomScaleNormal="100" workbookViewId="0">
      <pane ySplit="10" topLeftCell="A11" activePane="bottomLeft" state="frozen"/>
      <selection activeCell="C5" sqref="C5"/>
      <selection pane="bottomLeft" activeCell="C6" sqref="C6"/>
    </sheetView>
  </sheetViews>
  <sheetFormatPr baseColWidth="10" defaultRowHeight="11.25" x14ac:dyDescent="0.2"/>
  <cols>
    <col min="1" max="1" width="4.5703125" style="12" customWidth="1"/>
    <col min="2" max="2" width="7.140625" style="12" customWidth="1"/>
    <col min="3" max="3" width="24.85546875" style="12" customWidth="1"/>
    <col min="4" max="4" width="30.28515625" style="12" customWidth="1"/>
    <col min="5" max="5" width="12.42578125" style="22" customWidth="1"/>
    <col min="6" max="6" width="7.42578125" style="14" customWidth="1"/>
    <col min="7" max="7" width="12.42578125" style="35" customWidth="1"/>
    <col min="8" max="8" width="12" style="35" customWidth="1"/>
    <col min="9" max="9" width="34" style="12" customWidth="1"/>
    <col min="10" max="16384" width="11.42578125" style="12"/>
  </cols>
  <sheetData>
    <row r="1" spans="1:24" ht="12" thickBot="1" x14ac:dyDescent="0.25">
      <c r="A1" s="511" t="s">
        <v>443</v>
      </c>
      <c r="B1" s="512"/>
      <c r="C1" s="33">
        <f>'allg. Daten'!D24</f>
        <v>0</v>
      </c>
      <c r="D1" s="33"/>
      <c r="E1" s="33"/>
      <c r="F1" s="17"/>
    </row>
    <row r="2" spans="1:24" ht="12" thickBot="1" x14ac:dyDescent="0.25">
      <c r="A2" s="513"/>
      <c r="B2" s="514"/>
      <c r="C2" s="120" t="s">
        <v>49</v>
      </c>
      <c r="D2" s="134"/>
      <c r="E2" s="134"/>
      <c r="F2" s="298"/>
      <c r="G2" s="115"/>
      <c r="H2" s="115"/>
      <c r="I2" s="303"/>
      <c r="X2" s="12" t="s">
        <v>747</v>
      </c>
    </row>
    <row r="3" spans="1:24" x14ac:dyDescent="0.2">
      <c r="A3" s="33"/>
      <c r="B3" s="17"/>
      <c r="C3" s="134"/>
      <c r="D3" s="134"/>
      <c r="E3" s="59"/>
      <c r="F3" s="20"/>
    </row>
    <row r="4" spans="1:24" x14ac:dyDescent="0.2">
      <c r="B4" s="17"/>
      <c r="C4" s="134"/>
      <c r="D4" s="134"/>
      <c r="E4" s="59"/>
      <c r="F4" s="20"/>
    </row>
    <row r="5" spans="1:24" ht="33.75" x14ac:dyDescent="0.2">
      <c r="A5" s="167" t="str">
        <f>Zus.!A2</f>
        <v>V. 18.10.24</v>
      </c>
      <c r="C5" s="113" t="s">
        <v>16</v>
      </c>
      <c r="G5" s="135" t="s">
        <v>387</v>
      </c>
      <c r="H5" s="135" t="s">
        <v>389</v>
      </c>
    </row>
    <row r="6" spans="1:24" x14ac:dyDescent="0.2">
      <c r="A6" s="529" t="s">
        <v>6</v>
      </c>
      <c r="B6" s="530"/>
      <c r="C6" s="455"/>
      <c r="D6" s="293"/>
      <c r="E6" s="103"/>
      <c r="F6" s="9"/>
    </row>
    <row r="7" spans="1:24" ht="12" customHeight="1" x14ac:dyDescent="0.2">
      <c r="A7" s="529" t="s">
        <v>7</v>
      </c>
      <c r="B7" s="530" t="s">
        <v>0</v>
      </c>
      <c r="C7" s="37">
        <f>SUM(E11:E13986)</f>
        <v>0</v>
      </c>
      <c r="D7" s="41"/>
      <c r="E7" s="9"/>
      <c r="F7" s="133" t="s">
        <v>400</v>
      </c>
      <c r="G7" s="50">
        <f>SUM(G11:G13986)</f>
        <v>0</v>
      </c>
      <c r="H7" s="50">
        <f>SUM(H11:H13986)</f>
        <v>0</v>
      </c>
      <c r="W7" s="35">
        <f>SUM(E11:E13986)</f>
        <v>0</v>
      </c>
      <c r="X7" s="35">
        <f>G7</f>
        <v>0</v>
      </c>
    </row>
    <row r="8" spans="1:24" ht="12" customHeight="1" x14ac:dyDescent="0.2">
      <c r="A8" s="529" t="s">
        <v>8</v>
      </c>
      <c r="B8" s="530" t="s">
        <v>0</v>
      </c>
      <c r="C8" s="37">
        <f>C6-C7</f>
        <v>0</v>
      </c>
      <c r="D8" s="391" t="str">
        <f>IF(C8&lt;0,"Die geplanten Ausgaben wurden überschritten. Begründung erforderlich!","")</f>
        <v/>
      </c>
      <c r="E8" s="9"/>
      <c r="F8" s="9"/>
    </row>
    <row r="9" spans="1:24" s="167" customFormat="1" ht="13.5" hidden="1" customHeight="1" x14ac:dyDescent="0.2">
      <c r="A9" s="169"/>
      <c r="B9" s="167" t="s">
        <v>418</v>
      </c>
      <c r="C9" s="190"/>
      <c r="D9" s="190"/>
      <c r="E9" s="180" t="s">
        <v>417</v>
      </c>
      <c r="F9" s="180" t="s">
        <v>416</v>
      </c>
      <c r="G9" s="181" t="s">
        <v>415</v>
      </c>
      <c r="H9" s="181"/>
      <c r="I9" s="167" t="s">
        <v>419</v>
      </c>
    </row>
    <row r="10" spans="1:24" s="290" customFormat="1" ht="33.75" x14ac:dyDescent="0.2">
      <c r="A10" s="26" t="s">
        <v>1</v>
      </c>
      <c r="B10" s="26" t="s">
        <v>2</v>
      </c>
      <c r="C10" s="26" t="s">
        <v>564</v>
      </c>
      <c r="D10" s="26" t="s">
        <v>80</v>
      </c>
      <c r="E10" s="26" t="s">
        <v>388</v>
      </c>
      <c r="F10" s="161" t="s">
        <v>25</v>
      </c>
      <c r="G10" s="160" t="s">
        <v>24</v>
      </c>
      <c r="H10" s="160" t="s">
        <v>398</v>
      </c>
      <c r="I10" s="160" t="s">
        <v>399</v>
      </c>
    </row>
    <row r="11" spans="1:24" x14ac:dyDescent="0.2">
      <c r="A11" s="28" t="str">
        <f>IF(E11&lt;&gt;"",1,"")</f>
        <v/>
      </c>
      <c r="B11" s="52"/>
      <c r="C11" s="47"/>
      <c r="D11" s="47"/>
      <c r="E11" s="48"/>
      <c r="F11" s="117"/>
      <c r="G11" s="415" t="str">
        <f t="shared" ref="G11:G74" si="0">IF(E11&lt;&gt;"",E11,"")</f>
        <v/>
      </c>
      <c r="H11" s="427" t="str">
        <f t="shared" ref="H11:H74" si="1">IF(E11="","",G11-E11)</f>
        <v/>
      </c>
      <c r="I11" s="419"/>
    </row>
    <row r="12" spans="1:24" x14ac:dyDescent="0.2">
      <c r="A12" s="28" t="str">
        <f t="shared" ref="A12:A75" si="2">IF(E12&lt;&gt;"",A11+1,"")</f>
        <v/>
      </c>
      <c r="B12" s="52"/>
      <c r="C12" s="47"/>
      <c r="D12" s="47"/>
      <c r="E12" s="48"/>
      <c r="F12" s="117"/>
      <c r="G12" s="415" t="str">
        <f t="shared" si="0"/>
        <v/>
      </c>
      <c r="H12" s="427" t="str">
        <f t="shared" si="1"/>
        <v/>
      </c>
      <c r="I12" s="419"/>
    </row>
    <row r="13" spans="1:24" x14ac:dyDescent="0.2">
      <c r="A13" s="28" t="str">
        <f t="shared" si="2"/>
        <v/>
      </c>
      <c r="B13" s="52"/>
      <c r="C13" s="47"/>
      <c r="D13" s="47"/>
      <c r="E13" s="48"/>
      <c r="F13" s="117"/>
      <c r="G13" s="415" t="str">
        <f t="shared" si="0"/>
        <v/>
      </c>
      <c r="H13" s="427" t="str">
        <f t="shared" si="1"/>
        <v/>
      </c>
      <c r="I13" s="419"/>
    </row>
    <row r="14" spans="1:24" x14ac:dyDescent="0.2">
      <c r="A14" s="28" t="str">
        <f t="shared" si="2"/>
        <v/>
      </c>
      <c r="B14" s="52"/>
      <c r="C14" s="47"/>
      <c r="D14" s="47"/>
      <c r="E14" s="48"/>
      <c r="F14" s="117"/>
      <c r="G14" s="415" t="str">
        <f t="shared" si="0"/>
        <v/>
      </c>
      <c r="H14" s="427" t="str">
        <f t="shared" si="1"/>
        <v/>
      </c>
      <c r="I14" s="419"/>
    </row>
    <row r="15" spans="1:24" x14ac:dyDescent="0.2">
      <c r="A15" s="28" t="str">
        <f t="shared" si="2"/>
        <v/>
      </c>
      <c r="B15" s="52"/>
      <c r="C15" s="47"/>
      <c r="D15" s="47"/>
      <c r="E15" s="48"/>
      <c r="F15" s="117"/>
      <c r="G15" s="415" t="str">
        <f t="shared" si="0"/>
        <v/>
      </c>
      <c r="H15" s="427" t="str">
        <f t="shared" si="1"/>
        <v/>
      </c>
      <c r="I15" s="419"/>
    </row>
    <row r="16" spans="1:24" x14ac:dyDescent="0.2">
      <c r="A16" s="28" t="str">
        <f t="shared" si="2"/>
        <v/>
      </c>
      <c r="B16" s="52"/>
      <c r="C16" s="47"/>
      <c r="D16" s="47"/>
      <c r="E16" s="48"/>
      <c r="F16" s="117"/>
      <c r="G16" s="415" t="str">
        <f t="shared" si="0"/>
        <v/>
      </c>
      <c r="H16" s="427" t="str">
        <f t="shared" si="1"/>
        <v/>
      </c>
      <c r="I16" s="419"/>
    </row>
    <row r="17" spans="1:9" x14ac:dyDescent="0.2">
      <c r="A17" s="28" t="str">
        <f t="shared" si="2"/>
        <v/>
      </c>
      <c r="B17" s="52"/>
      <c r="C17" s="47"/>
      <c r="D17" s="47"/>
      <c r="E17" s="48"/>
      <c r="F17" s="117"/>
      <c r="G17" s="415" t="str">
        <f t="shared" si="0"/>
        <v/>
      </c>
      <c r="H17" s="427" t="str">
        <f t="shared" si="1"/>
        <v/>
      </c>
      <c r="I17" s="419"/>
    </row>
    <row r="18" spans="1:9" x14ac:dyDescent="0.2">
      <c r="A18" s="28" t="str">
        <f t="shared" si="2"/>
        <v/>
      </c>
      <c r="B18" s="52"/>
      <c r="C18" s="47"/>
      <c r="D18" s="47"/>
      <c r="E18" s="48"/>
      <c r="F18" s="117"/>
      <c r="G18" s="415" t="str">
        <f t="shared" si="0"/>
        <v/>
      </c>
      <c r="H18" s="427" t="str">
        <f t="shared" si="1"/>
        <v/>
      </c>
      <c r="I18" s="419"/>
    </row>
    <row r="19" spans="1:9" x14ac:dyDescent="0.2">
      <c r="A19" s="28" t="str">
        <f t="shared" si="2"/>
        <v/>
      </c>
      <c r="B19" s="52"/>
      <c r="C19" s="47"/>
      <c r="D19" s="47"/>
      <c r="E19" s="48"/>
      <c r="F19" s="117"/>
      <c r="G19" s="415" t="str">
        <f t="shared" si="0"/>
        <v/>
      </c>
      <c r="H19" s="427" t="str">
        <f t="shared" si="1"/>
        <v/>
      </c>
      <c r="I19" s="419"/>
    </row>
    <row r="20" spans="1:9" x14ac:dyDescent="0.2">
      <c r="A20" s="28" t="str">
        <f t="shared" si="2"/>
        <v/>
      </c>
      <c r="B20" s="52"/>
      <c r="C20" s="47"/>
      <c r="D20" s="47"/>
      <c r="E20" s="48"/>
      <c r="F20" s="117"/>
      <c r="G20" s="415" t="str">
        <f t="shared" si="0"/>
        <v/>
      </c>
      <c r="H20" s="427" t="str">
        <f t="shared" si="1"/>
        <v/>
      </c>
      <c r="I20" s="419"/>
    </row>
    <row r="21" spans="1:9" x14ac:dyDescent="0.2">
      <c r="A21" s="28" t="str">
        <f t="shared" si="2"/>
        <v/>
      </c>
      <c r="B21" s="52"/>
      <c r="C21" s="47"/>
      <c r="D21" s="47"/>
      <c r="E21" s="48"/>
      <c r="F21" s="117"/>
      <c r="G21" s="415" t="str">
        <f t="shared" si="0"/>
        <v/>
      </c>
      <c r="H21" s="427" t="str">
        <f t="shared" si="1"/>
        <v/>
      </c>
      <c r="I21" s="419"/>
    </row>
    <row r="22" spans="1:9" x14ac:dyDescent="0.2">
      <c r="A22" s="28" t="str">
        <f t="shared" si="2"/>
        <v/>
      </c>
      <c r="B22" s="52"/>
      <c r="C22" s="47"/>
      <c r="D22" s="47"/>
      <c r="E22" s="48"/>
      <c r="F22" s="117"/>
      <c r="G22" s="415" t="str">
        <f t="shared" si="0"/>
        <v/>
      </c>
      <c r="H22" s="427" t="str">
        <f t="shared" si="1"/>
        <v/>
      </c>
      <c r="I22" s="419"/>
    </row>
    <row r="23" spans="1:9" x14ac:dyDescent="0.2">
      <c r="A23" s="28" t="str">
        <f t="shared" si="2"/>
        <v/>
      </c>
      <c r="B23" s="52"/>
      <c r="C23" s="47"/>
      <c r="D23" s="47"/>
      <c r="E23" s="48"/>
      <c r="F23" s="117"/>
      <c r="G23" s="415" t="str">
        <f t="shared" si="0"/>
        <v/>
      </c>
      <c r="H23" s="427" t="str">
        <f t="shared" si="1"/>
        <v/>
      </c>
      <c r="I23" s="419"/>
    </row>
    <row r="24" spans="1:9" x14ac:dyDescent="0.2">
      <c r="A24" s="28" t="str">
        <f t="shared" si="2"/>
        <v/>
      </c>
      <c r="B24" s="52"/>
      <c r="C24" s="47"/>
      <c r="D24" s="47"/>
      <c r="E24" s="48"/>
      <c r="F24" s="117"/>
      <c r="G24" s="415" t="str">
        <f t="shared" si="0"/>
        <v/>
      </c>
      <c r="H24" s="427" t="str">
        <f t="shared" si="1"/>
        <v/>
      </c>
      <c r="I24" s="419"/>
    </row>
    <row r="25" spans="1:9" x14ac:dyDescent="0.2">
      <c r="A25" s="28" t="str">
        <f t="shared" si="2"/>
        <v/>
      </c>
      <c r="B25" s="52"/>
      <c r="C25" s="47"/>
      <c r="D25" s="47"/>
      <c r="E25" s="48"/>
      <c r="F25" s="117"/>
      <c r="G25" s="415" t="str">
        <f t="shared" si="0"/>
        <v/>
      </c>
      <c r="H25" s="427" t="str">
        <f t="shared" si="1"/>
        <v/>
      </c>
      <c r="I25" s="419"/>
    </row>
    <row r="26" spans="1:9" x14ac:dyDescent="0.2">
      <c r="A26" s="28" t="str">
        <f t="shared" si="2"/>
        <v/>
      </c>
      <c r="B26" s="52"/>
      <c r="C26" s="47"/>
      <c r="D26" s="47"/>
      <c r="E26" s="48"/>
      <c r="F26" s="117"/>
      <c r="G26" s="415" t="str">
        <f t="shared" si="0"/>
        <v/>
      </c>
      <c r="H26" s="427" t="str">
        <f t="shared" si="1"/>
        <v/>
      </c>
      <c r="I26" s="419"/>
    </row>
    <row r="27" spans="1:9" x14ac:dyDescent="0.2">
      <c r="A27" s="28" t="str">
        <f t="shared" si="2"/>
        <v/>
      </c>
      <c r="B27" s="52"/>
      <c r="C27" s="47"/>
      <c r="D27" s="47"/>
      <c r="E27" s="48"/>
      <c r="F27" s="117"/>
      <c r="G27" s="415" t="str">
        <f t="shared" si="0"/>
        <v/>
      </c>
      <c r="H27" s="427" t="str">
        <f t="shared" si="1"/>
        <v/>
      </c>
      <c r="I27" s="419"/>
    </row>
    <row r="28" spans="1:9" x14ac:dyDescent="0.2">
      <c r="A28" s="28" t="str">
        <f t="shared" si="2"/>
        <v/>
      </c>
      <c r="B28" s="52"/>
      <c r="C28" s="47"/>
      <c r="D28" s="47"/>
      <c r="E28" s="48"/>
      <c r="F28" s="117"/>
      <c r="G28" s="415" t="str">
        <f t="shared" si="0"/>
        <v/>
      </c>
      <c r="H28" s="427" t="str">
        <f t="shared" si="1"/>
        <v/>
      </c>
      <c r="I28" s="419"/>
    </row>
    <row r="29" spans="1:9" x14ac:dyDescent="0.2">
      <c r="A29" s="28" t="str">
        <f t="shared" si="2"/>
        <v/>
      </c>
      <c r="B29" s="52"/>
      <c r="C29" s="47"/>
      <c r="D29" s="47"/>
      <c r="E29" s="48"/>
      <c r="F29" s="117"/>
      <c r="G29" s="415" t="str">
        <f t="shared" si="0"/>
        <v/>
      </c>
      <c r="H29" s="427" t="str">
        <f t="shared" si="1"/>
        <v/>
      </c>
      <c r="I29" s="419"/>
    </row>
    <row r="30" spans="1:9" x14ac:dyDescent="0.2">
      <c r="A30" s="28" t="str">
        <f t="shared" si="2"/>
        <v/>
      </c>
      <c r="B30" s="52"/>
      <c r="C30" s="47"/>
      <c r="D30" s="47"/>
      <c r="E30" s="48"/>
      <c r="F30" s="117"/>
      <c r="G30" s="415" t="str">
        <f t="shared" si="0"/>
        <v/>
      </c>
      <c r="H30" s="427" t="str">
        <f t="shared" si="1"/>
        <v/>
      </c>
      <c r="I30" s="419"/>
    </row>
    <row r="31" spans="1:9" x14ac:dyDescent="0.2">
      <c r="A31" s="28" t="str">
        <f t="shared" si="2"/>
        <v/>
      </c>
      <c r="B31" s="52"/>
      <c r="C31" s="47"/>
      <c r="D31" s="47"/>
      <c r="E31" s="48"/>
      <c r="F31" s="117"/>
      <c r="G31" s="415" t="str">
        <f t="shared" si="0"/>
        <v/>
      </c>
      <c r="H31" s="427" t="str">
        <f t="shared" si="1"/>
        <v/>
      </c>
      <c r="I31" s="419"/>
    </row>
    <row r="32" spans="1:9" x14ac:dyDescent="0.2">
      <c r="A32" s="28" t="str">
        <f t="shared" si="2"/>
        <v/>
      </c>
      <c r="B32" s="52"/>
      <c r="C32" s="47"/>
      <c r="D32" s="47"/>
      <c r="E32" s="48"/>
      <c r="F32" s="117"/>
      <c r="G32" s="415" t="str">
        <f t="shared" si="0"/>
        <v/>
      </c>
      <c r="H32" s="427" t="str">
        <f t="shared" si="1"/>
        <v/>
      </c>
      <c r="I32" s="419"/>
    </row>
    <row r="33" spans="1:9" x14ac:dyDescent="0.2">
      <c r="A33" s="28" t="str">
        <f t="shared" si="2"/>
        <v/>
      </c>
      <c r="B33" s="52"/>
      <c r="C33" s="47"/>
      <c r="D33" s="47"/>
      <c r="E33" s="48"/>
      <c r="F33" s="117"/>
      <c r="G33" s="415" t="str">
        <f t="shared" si="0"/>
        <v/>
      </c>
      <c r="H33" s="427" t="str">
        <f t="shared" si="1"/>
        <v/>
      </c>
      <c r="I33" s="419"/>
    </row>
    <row r="34" spans="1:9" x14ac:dyDescent="0.2">
      <c r="A34" s="28" t="str">
        <f t="shared" si="2"/>
        <v/>
      </c>
      <c r="B34" s="52"/>
      <c r="C34" s="47"/>
      <c r="D34" s="47"/>
      <c r="E34" s="48"/>
      <c r="F34" s="117"/>
      <c r="G34" s="415" t="str">
        <f t="shared" si="0"/>
        <v/>
      </c>
      <c r="H34" s="427" t="str">
        <f t="shared" si="1"/>
        <v/>
      </c>
      <c r="I34" s="419"/>
    </row>
    <row r="35" spans="1:9" x14ac:dyDescent="0.2">
      <c r="A35" s="28" t="str">
        <f t="shared" si="2"/>
        <v/>
      </c>
      <c r="B35" s="52"/>
      <c r="C35" s="47"/>
      <c r="D35" s="47"/>
      <c r="E35" s="48"/>
      <c r="F35" s="117"/>
      <c r="G35" s="415" t="str">
        <f t="shared" si="0"/>
        <v/>
      </c>
      <c r="H35" s="427" t="str">
        <f t="shared" si="1"/>
        <v/>
      </c>
      <c r="I35" s="419"/>
    </row>
    <row r="36" spans="1:9" x14ac:dyDescent="0.2">
      <c r="A36" s="28" t="str">
        <f t="shared" si="2"/>
        <v/>
      </c>
      <c r="B36" s="52"/>
      <c r="C36" s="47"/>
      <c r="D36" s="47"/>
      <c r="E36" s="48"/>
      <c r="F36" s="117"/>
      <c r="G36" s="415" t="str">
        <f t="shared" si="0"/>
        <v/>
      </c>
      <c r="H36" s="427" t="str">
        <f t="shared" si="1"/>
        <v/>
      </c>
      <c r="I36" s="419"/>
    </row>
    <row r="37" spans="1:9" x14ac:dyDescent="0.2">
      <c r="A37" s="28" t="str">
        <f t="shared" si="2"/>
        <v/>
      </c>
      <c r="B37" s="52"/>
      <c r="C37" s="47"/>
      <c r="D37" s="47"/>
      <c r="E37" s="48"/>
      <c r="F37" s="117"/>
      <c r="G37" s="415" t="str">
        <f t="shared" si="0"/>
        <v/>
      </c>
      <c r="H37" s="427" t="str">
        <f t="shared" si="1"/>
        <v/>
      </c>
      <c r="I37" s="419"/>
    </row>
    <row r="38" spans="1:9" x14ac:dyDescent="0.2">
      <c r="A38" s="28" t="str">
        <f t="shared" si="2"/>
        <v/>
      </c>
      <c r="B38" s="52"/>
      <c r="C38" s="47"/>
      <c r="D38" s="47"/>
      <c r="E38" s="48"/>
      <c r="F38" s="117"/>
      <c r="G38" s="415" t="str">
        <f t="shared" si="0"/>
        <v/>
      </c>
      <c r="H38" s="427" t="str">
        <f t="shared" si="1"/>
        <v/>
      </c>
      <c r="I38" s="419"/>
    </row>
    <row r="39" spans="1:9" x14ac:dyDescent="0.2">
      <c r="A39" s="28" t="str">
        <f t="shared" si="2"/>
        <v/>
      </c>
      <c r="B39" s="52"/>
      <c r="C39" s="47"/>
      <c r="D39" s="47"/>
      <c r="E39" s="48"/>
      <c r="F39" s="117"/>
      <c r="G39" s="415" t="str">
        <f t="shared" si="0"/>
        <v/>
      </c>
      <c r="H39" s="427" t="str">
        <f t="shared" si="1"/>
        <v/>
      </c>
      <c r="I39" s="419"/>
    </row>
    <row r="40" spans="1:9" x14ac:dyDescent="0.2">
      <c r="A40" s="28" t="str">
        <f t="shared" si="2"/>
        <v/>
      </c>
      <c r="B40" s="52"/>
      <c r="C40" s="47"/>
      <c r="D40" s="47"/>
      <c r="E40" s="48"/>
      <c r="F40" s="117"/>
      <c r="G40" s="415" t="str">
        <f t="shared" si="0"/>
        <v/>
      </c>
      <c r="H40" s="427" t="str">
        <f t="shared" si="1"/>
        <v/>
      </c>
      <c r="I40" s="419"/>
    </row>
    <row r="41" spans="1:9" x14ac:dyDescent="0.2">
      <c r="A41" s="28" t="str">
        <f t="shared" si="2"/>
        <v/>
      </c>
      <c r="B41" s="52"/>
      <c r="C41" s="47"/>
      <c r="D41" s="47"/>
      <c r="E41" s="48"/>
      <c r="F41" s="117"/>
      <c r="G41" s="415" t="str">
        <f t="shared" si="0"/>
        <v/>
      </c>
      <c r="H41" s="427" t="str">
        <f t="shared" si="1"/>
        <v/>
      </c>
      <c r="I41" s="419"/>
    </row>
    <row r="42" spans="1:9" x14ac:dyDescent="0.2">
      <c r="A42" s="28" t="str">
        <f t="shared" si="2"/>
        <v/>
      </c>
      <c r="B42" s="52"/>
      <c r="C42" s="47"/>
      <c r="D42" s="47"/>
      <c r="E42" s="48"/>
      <c r="F42" s="117"/>
      <c r="G42" s="415" t="str">
        <f t="shared" si="0"/>
        <v/>
      </c>
      <c r="H42" s="427" t="str">
        <f t="shared" si="1"/>
        <v/>
      </c>
      <c r="I42" s="419"/>
    </row>
    <row r="43" spans="1:9" x14ac:dyDescent="0.2">
      <c r="A43" s="28" t="str">
        <f t="shared" si="2"/>
        <v/>
      </c>
      <c r="B43" s="52"/>
      <c r="C43" s="47"/>
      <c r="D43" s="47"/>
      <c r="E43" s="48"/>
      <c r="F43" s="117"/>
      <c r="G43" s="415" t="str">
        <f t="shared" si="0"/>
        <v/>
      </c>
      <c r="H43" s="427" t="str">
        <f t="shared" si="1"/>
        <v/>
      </c>
      <c r="I43" s="419"/>
    </row>
    <row r="44" spans="1:9" x14ac:dyDescent="0.2">
      <c r="A44" s="28" t="str">
        <f t="shared" si="2"/>
        <v/>
      </c>
      <c r="B44" s="52"/>
      <c r="C44" s="47"/>
      <c r="D44" s="47"/>
      <c r="E44" s="48"/>
      <c r="F44" s="117"/>
      <c r="G44" s="415" t="str">
        <f t="shared" si="0"/>
        <v/>
      </c>
      <c r="H44" s="427" t="str">
        <f t="shared" si="1"/>
        <v/>
      </c>
      <c r="I44" s="419"/>
    </row>
    <row r="45" spans="1:9" x14ac:dyDescent="0.2">
      <c r="A45" s="28" t="str">
        <f t="shared" si="2"/>
        <v/>
      </c>
      <c r="B45" s="52"/>
      <c r="C45" s="47"/>
      <c r="D45" s="47"/>
      <c r="E45" s="48"/>
      <c r="F45" s="117"/>
      <c r="G45" s="415" t="str">
        <f t="shared" si="0"/>
        <v/>
      </c>
      <c r="H45" s="427" t="str">
        <f t="shared" si="1"/>
        <v/>
      </c>
      <c r="I45" s="419"/>
    </row>
    <row r="46" spans="1:9" x14ac:dyDescent="0.2">
      <c r="A46" s="28" t="str">
        <f t="shared" si="2"/>
        <v/>
      </c>
      <c r="B46" s="52"/>
      <c r="C46" s="47"/>
      <c r="D46" s="47"/>
      <c r="E46" s="48"/>
      <c r="F46" s="117"/>
      <c r="G46" s="415" t="str">
        <f t="shared" si="0"/>
        <v/>
      </c>
      <c r="H46" s="427" t="str">
        <f t="shared" si="1"/>
        <v/>
      </c>
      <c r="I46" s="419"/>
    </row>
    <row r="47" spans="1:9" x14ac:dyDescent="0.2">
      <c r="A47" s="28" t="str">
        <f t="shared" si="2"/>
        <v/>
      </c>
      <c r="B47" s="52"/>
      <c r="C47" s="47"/>
      <c r="D47" s="47"/>
      <c r="E47" s="48"/>
      <c r="F47" s="117"/>
      <c r="G47" s="415" t="str">
        <f t="shared" si="0"/>
        <v/>
      </c>
      <c r="H47" s="427" t="str">
        <f t="shared" si="1"/>
        <v/>
      </c>
      <c r="I47" s="419"/>
    </row>
    <row r="48" spans="1:9" x14ac:dyDescent="0.2">
      <c r="A48" s="28" t="str">
        <f t="shared" si="2"/>
        <v/>
      </c>
      <c r="B48" s="52"/>
      <c r="C48" s="47"/>
      <c r="D48" s="47"/>
      <c r="E48" s="48"/>
      <c r="F48" s="117"/>
      <c r="G48" s="415" t="str">
        <f t="shared" si="0"/>
        <v/>
      </c>
      <c r="H48" s="427" t="str">
        <f t="shared" si="1"/>
        <v/>
      </c>
      <c r="I48" s="419"/>
    </row>
    <row r="49" spans="1:9" x14ac:dyDescent="0.2">
      <c r="A49" s="28" t="str">
        <f t="shared" si="2"/>
        <v/>
      </c>
      <c r="B49" s="52"/>
      <c r="C49" s="47"/>
      <c r="D49" s="47"/>
      <c r="E49" s="48"/>
      <c r="F49" s="117"/>
      <c r="G49" s="415" t="str">
        <f t="shared" si="0"/>
        <v/>
      </c>
      <c r="H49" s="427" t="str">
        <f t="shared" si="1"/>
        <v/>
      </c>
      <c r="I49" s="419"/>
    </row>
    <row r="50" spans="1:9" x14ac:dyDescent="0.2">
      <c r="A50" s="28" t="str">
        <f t="shared" si="2"/>
        <v/>
      </c>
      <c r="B50" s="52"/>
      <c r="C50" s="47"/>
      <c r="D50" s="47"/>
      <c r="E50" s="48"/>
      <c r="F50" s="117"/>
      <c r="G50" s="415" t="str">
        <f t="shared" si="0"/>
        <v/>
      </c>
      <c r="H50" s="427" t="str">
        <f t="shared" si="1"/>
        <v/>
      </c>
      <c r="I50" s="419"/>
    </row>
    <row r="51" spans="1:9" x14ac:dyDescent="0.2">
      <c r="A51" s="28" t="str">
        <f t="shared" si="2"/>
        <v/>
      </c>
      <c r="B51" s="52"/>
      <c r="C51" s="47"/>
      <c r="D51" s="47"/>
      <c r="E51" s="48"/>
      <c r="F51" s="117"/>
      <c r="G51" s="415" t="str">
        <f t="shared" si="0"/>
        <v/>
      </c>
      <c r="H51" s="427" t="str">
        <f t="shared" si="1"/>
        <v/>
      </c>
      <c r="I51" s="419"/>
    </row>
    <row r="52" spans="1:9" x14ac:dyDescent="0.2">
      <c r="A52" s="28" t="str">
        <f t="shared" si="2"/>
        <v/>
      </c>
      <c r="B52" s="52"/>
      <c r="C52" s="47"/>
      <c r="D52" s="47"/>
      <c r="E52" s="48"/>
      <c r="F52" s="117"/>
      <c r="G52" s="415" t="str">
        <f t="shared" si="0"/>
        <v/>
      </c>
      <c r="H52" s="427" t="str">
        <f t="shared" si="1"/>
        <v/>
      </c>
      <c r="I52" s="419"/>
    </row>
    <row r="53" spans="1:9" x14ac:dyDescent="0.2">
      <c r="A53" s="28" t="str">
        <f t="shared" si="2"/>
        <v/>
      </c>
      <c r="B53" s="52"/>
      <c r="C53" s="47"/>
      <c r="D53" s="47"/>
      <c r="E53" s="48"/>
      <c r="F53" s="117"/>
      <c r="G53" s="415" t="str">
        <f t="shared" si="0"/>
        <v/>
      </c>
      <c r="H53" s="427" t="str">
        <f t="shared" si="1"/>
        <v/>
      </c>
      <c r="I53" s="419"/>
    </row>
    <row r="54" spans="1:9" x14ac:dyDescent="0.2">
      <c r="A54" s="28" t="str">
        <f t="shared" si="2"/>
        <v/>
      </c>
      <c r="B54" s="52"/>
      <c r="C54" s="47"/>
      <c r="D54" s="47"/>
      <c r="E54" s="48"/>
      <c r="F54" s="117"/>
      <c r="G54" s="415" t="str">
        <f t="shared" si="0"/>
        <v/>
      </c>
      <c r="H54" s="427" t="str">
        <f t="shared" si="1"/>
        <v/>
      </c>
      <c r="I54" s="419"/>
    </row>
    <row r="55" spans="1:9" x14ac:dyDescent="0.2">
      <c r="A55" s="28" t="str">
        <f t="shared" si="2"/>
        <v/>
      </c>
      <c r="B55" s="52"/>
      <c r="C55" s="47"/>
      <c r="D55" s="47"/>
      <c r="E55" s="48"/>
      <c r="F55" s="117"/>
      <c r="G55" s="415" t="str">
        <f t="shared" si="0"/>
        <v/>
      </c>
      <c r="H55" s="427" t="str">
        <f t="shared" si="1"/>
        <v/>
      </c>
      <c r="I55" s="419"/>
    </row>
    <row r="56" spans="1:9" x14ac:dyDescent="0.2">
      <c r="A56" s="28" t="str">
        <f t="shared" si="2"/>
        <v/>
      </c>
      <c r="B56" s="52"/>
      <c r="C56" s="47"/>
      <c r="D56" s="47"/>
      <c r="E56" s="48"/>
      <c r="F56" s="117"/>
      <c r="G56" s="415" t="str">
        <f t="shared" si="0"/>
        <v/>
      </c>
      <c r="H56" s="427" t="str">
        <f t="shared" si="1"/>
        <v/>
      </c>
      <c r="I56" s="419"/>
    </row>
    <row r="57" spans="1:9" x14ac:dyDescent="0.2">
      <c r="A57" s="28" t="str">
        <f t="shared" si="2"/>
        <v/>
      </c>
      <c r="B57" s="52"/>
      <c r="C57" s="47"/>
      <c r="D57" s="47"/>
      <c r="E57" s="48"/>
      <c r="F57" s="117"/>
      <c r="G57" s="415" t="str">
        <f t="shared" si="0"/>
        <v/>
      </c>
      <c r="H57" s="427" t="str">
        <f t="shared" si="1"/>
        <v/>
      </c>
      <c r="I57" s="419"/>
    </row>
    <row r="58" spans="1:9" x14ac:dyDescent="0.2">
      <c r="A58" s="28" t="str">
        <f t="shared" si="2"/>
        <v/>
      </c>
      <c r="B58" s="52"/>
      <c r="C58" s="47"/>
      <c r="D58" s="47"/>
      <c r="E58" s="48"/>
      <c r="F58" s="117"/>
      <c r="G58" s="415" t="str">
        <f t="shared" si="0"/>
        <v/>
      </c>
      <c r="H58" s="427" t="str">
        <f t="shared" si="1"/>
        <v/>
      </c>
      <c r="I58" s="419"/>
    </row>
    <row r="59" spans="1:9" x14ac:dyDescent="0.2">
      <c r="A59" s="28" t="str">
        <f t="shared" si="2"/>
        <v/>
      </c>
      <c r="B59" s="52"/>
      <c r="C59" s="47"/>
      <c r="D59" s="47"/>
      <c r="E59" s="48"/>
      <c r="F59" s="117"/>
      <c r="G59" s="415" t="str">
        <f t="shared" si="0"/>
        <v/>
      </c>
      <c r="H59" s="427" t="str">
        <f t="shared" si="1"/>
        <v/>
      </c>
      <c r="I59" s="419"/>
    </row>
    <row r="60" spans="1:9" x14ac:dyDescent="0.2">
      <c r="A60" s="28" t="str">
        <f t="shared" si="2"/>
        <v/>
      </c>
      <c r="B60" s="52"/>
      <c r="C60" s="47"/>
      <c r="D60" s="47"/>
      <c r="E60" s="48"/>
      <c r="F60" s="117"/>
      <c r="G60" s="415" t="str">
        <f t="shared" si="0"/>
        <v/>
      </c>
      <c r="H60" s="427" t="str">
        <f t="shared" si="1"/>
        <v/>
      </c>
      <c r="I60" s="419"/>
    </row>
    <row r="61" spans="1:9" x14ac:dyDescent="0.2">
      <c r="A61" s="28" t="str">
        <f t="shared" si="2"/>
        <v/>
      </c>
      <c r="B61" s="52"/>
      <c r="C61" s="47"/>
      <c r="D61" s="47"/>
      <c r="E61" s="48"/>
      <c r="F61" s="117"/>
      <c r="G61" s="415" t="str">
        <f t="shared" si="0"/>
        <v/>
      </c>
      <c r="H61" s="427" t="str">
        <f t="shared" si="1"/>
        <v/>
      </c>
      <c r="I61" s="419"/>
    </row>
    <row r="62" spans="1:9" x14ac:dyDescent="0.2">
      <c r="A62" s="28" t="str">
        <f t="shared" si="2"/>
        <v/>
      </c>
      <c r="B62" s="52"/>
      <c r="C62" s="47"/>
      <c r="D62" s="47"/>
      <c r="E62" s="48"/>
      <c r="F62" s="117"/>
      <c r="G62" s="415" t="str">
        <f t="shared" si="0"/>
        <v/>
      </c>
      <c r="H62" s="427" t="str">
        <f t="shared" si="1"/>
        <v/>
      </c>
      <c r="I62" s="419"/>
    </row>
    <row r="63" spans="1:9" x14ac:dyDescent="0.2">
      <c r="A63" s="28" t="str">
        <f t="shared" si="2"/>
        <v/>
      </c>
      <c r="B63" s="52"/>
      <c r="C63" s="47"/>
      <c r="D63" s="47"/>
      <c r="E63" s="48"/>
      <c r="F63" s="117"/>
      <c r="G63" s="415" t="str">
        <f t="shared" si="0"/>
        <v/>
      </c>
      <c r="H63" s="427" t="str">
        <f t="shared" si="1"/>
        <v/>
      </c>
      <c r="I63" s="419"/>
    </row>
    <row r="64" spans="1:9" x14ac:dyDescent="0.2">
      <c r="A64" s="28" t="str">
        <f t="shared" si="2"/>
        <v/>
      </c>
      <c r="B64" s="52"/>
      <c r="C64" s="47"/>
      <c r="D64" s="47"/>
      <c r="E64" s="48"/>
      <c r="F64" s="117"/>
      <c r="G64" s="415" t="str">
        <f t="shared" si="0"/>
        <v/>
      </c>
      <c r="H64" s="427" t="str">
        <f t="shared" si="1"/>
        <v/>
      </c>
      <c r="I64" s="419"/>
    </row>
    <row r="65" spans="1:9" x14ac:dyDescent="0.2">
      <c r="A65" s="28" t="str">
        <f t="shared" si="2"/>
        <v/>
      </c>
      <c r="B65" s="52"/>
      <c r="C65" s="47"/>
      <c r="D65" s="47"/>
      <c r="E65" s="48"/>
      <c r="F65" s="117"/>
      <c r="G65" s="415" t="str">
        <f t="shared" si="0"/>
        <v/>
      </c>
      <c r="H65" s="427" t="str">
        <f t="shared" si="1"/>
        <v/>
      </c>
      <c r="I65" s="419"/>
    </row>
    <row r="66" spans="1:9" x14ac:dyDescent="0.2">
      <c r="A66" s="28" t="str">
        <f t="shared" si="2"/>
        <v/>
      </c>
      <c r="B66" s="52"/>
      <c r="C66" s="47"/>
      <c r="D66" s="47"/>
      <c r="E66" s="48"/>
      <c r="F66" s="117"/>
      <c r="G66" s="415" t="str">
        <f t="shared" si="0"/>
        <v/>
      </c>
      <c r="H66" s="427" t="str">
        <f t="shared" si="1"/>
        <v/>
      </c>
      <c r="I66" s="419"/>
    </row>
    <row r="67" spans="1:9" x14ac:dyDescent="0.2">
      <c r="A67" s="28" t="str">
        <f t="shared" si="2"/>
        <v/>
      </c>
      <c r="B67" s="52"/>
      <c r="C67" s="47"/>
      <c r="D67" s="47"/>
      <c r="E67" s="48"/>
      <c r="F67" s="117"/>
      <c r="G67" s="415" t="str">
        <f t="shared" si="0"/>
        <v/>
      </c>
      <c r="H67" s="427" t="str">
        <f t="shared" si="1"/>
        <v/>
      </c>
      <c r="I67" s="419"/>
    </row>
    <row r="68" spans="1:9" x14ac:dyDescent="0.2">
      <c r="A68" s="28" t="str">
        <f t="shared" si="2"/>
        <v/>
      </c>
      <c r="B68" s="52"/>
      <c r="C68" s="47"/>
      <c r="D68" s="47"/>
      <c r="E68" s="48"/>
      <c r="F68" s="117"/>
      <c r="G68" s="415" t="str">
        <f t="shared" si="0"/>
        <v/>
      </c>
      <c r="H68" s="427" t="str">
        <f t="shared" si="1"/>
        <v/>
      </c>
      <c r="I68" s="419"/>
    </row>
    <row r="69" spans="1:9" x14ac:dyDescent="0.2">
      <c r="A69" s="28" t="str">
        <f t="shared" si="2"/>
        <v/>
      </c>
      <c r="B69" s="52"/>
      <c r="C69" s="47"/>
      <c r="D69" s="47"/>
      <c r="E69" s="48"/>
      <c r="F69" s="117"/>
      <c r="G69" s="415" t="str">
        <f t="shared" si="0"/>
        <v/>
      </c>
      <c r="H69" s="427" t="str">
        <f t="shared" si="1"/>
        <v/>
      </c>
      <c r="I69" s="419"/>
    </row>
    <row r="70" spans="1:9" x14ac:dyDescent="0.2">
      <c r="A70" s="28" t="str">
        <f t="shared" si="2"/>
        <v/>
      </c>
      <c r="B70" s="52"/>
      <c r="C70" s="47"/>
      <c r="D70" s="47"/>
      <c r="E70" s="48"/>
      <c r="F70" s="117"/>
      <c r="G70" s="415" t="str">
        <f t="shared" si="0"/>
        <v/>
      </c>
      <c r="H70" s="427" t="str">
        <f t="shared" si="1"/>
        <v/>
      </c>
      <c r="I70" s="419"/>
    </row>
    <row r="71" spans="1:9" x14ac:dyDescent="0.2">
      <c r="A71" s="28" t="str">
        <f t="shared" si="2"/>
        <v/>
      </c>
      <c r="B71" s="52"/>
      <c r="C71" s="47"/>
      <c r="D71" s="47"/>
      <c r="E71" s="48"/>
      <c r="F71" s="117"/>
      <c r="G71" s="415" t="str">
        <f t="shared" si="0"/>
        <v/>
      </c>
      <c r="H71" s="427" t="str">
        <f t="shared" si="1"/>
        <v/>
      </c>
      <c r="I71" s="419"/>
    </row>
    <row r="72" spans="1:9" x14ac:dyDescent="0.2">
      <c r="A72" s="28" t="str">
        <f t="shared" si="2"/>
        <v/>
      </c>
      <c r="B72" s="52"/>
      <c r="C72" s="47"/>
      <c r="D72" s="47"/>
      <c r="E72" s="48"/>
      <c r="F72" s="117"/>
      <c r="G72" s="415" t="str">
        <f t="shared" si="0"/>
        <v/>
      </c>
      <c r="H72" s="427" t="str">
        <f t="shared" si="1"/>
        <v/>
      </c>
      <c r="I72" s="419"/>
    </row>
    <row r="73" spans="1:9" x14ac:dyDescent="0.2">
      <c r="A73" s="28" t="str">
        <f t="shared" si="2"/>
        <v/>
      </c>
      <c r="B73" s="52"/>
      <c r="C73" s="47"/>
      <c r="D73" s="47"/>
      <c r="E73" s="48"/>
      <c r="F73" s="117"/>
      <c r="G73" s="415" t="str">
        <f t="shared" si="0"/>
        <v/>
      </c>
      <c r="H73" s="427" t="str">
        <f t="shared" si="1"/>
        <v/>
      </c>
      <c r="I73" s="419"/>
    </row>
    <row r="74" spans="1:9" x14ac:dyDescent="0.2">
      <c r="A74" s="28" t="str">
        <f t="shared" si="2"/>
        <v/>
      </c>
      <c r="B74" s="52"/>
      <c r="C74" s="47"/>
      <c r="D74" s="47"/>
      <c r="E74" s="48"/>
      <c r="F74" s="117"/>
      <c r="G74" s="415" t="str">
        <f t="shared" si="0"/>
        <v/>
      </c>
      <c r="H74" s="427" t="str">
        <f t="shared" si="1"/>
        <v/>
      </c>
      <c r="I74" s="419"/>
    </row>
    <row r="75" spans="1:9" x14ac:dyDescent="0.2">
      <c r="A75" s="28" t="str">
        <f t="shared" si="2"/>
        <v/>
      </c>
      <c r="B75" s="52"/>
      <c r="C75" s="47"/>
      <c r="D75" s="47"/>
      <c r="E75" s="48"/>
      <c r="F75" s="117"/>
      <c r="G75" s="415" t="str">
        <f t="shared" ref="G75:G77" si="3">IF(E75&lt;&gt;"",E75,"")</f>
        <v/>
      </c>
      <c r="H75" s="427" t="str">
        <f t="shared" ref="H75:H77" si="4">IF(E75="","",G75-E75)</f>
        <v/>
      </c>
      <c r="I75" s="419"/>
    </row>
    <row r="76" spans="1:9" x14ac:dyDescent="0.2">
      <c r="A76" s="28" t="str">
        <f t="shared" ref="A76:A77" si="5">IF(E76&lt;&gt;"",A75+1,"")</f>
        <v/>
      </c>
      <c r="B76" s="52"/>
      <c r="C76" s="47"/>
      <c r="D76" s="47"/>
      <c r="E76" s="48"/>
      <c r="F76" s="117"/>
      <c r="G76" s="415" t="str">
        <f t="shared" si="3"/>
        <v/>
      </c>
      <c r="H76" s="427" t="str">
        <f t="shared" si="4"/>
        <v/>
      </c>
      <c r="I76" s="419"/>
    </row>
    <row r="77" spans="1:9" x14ac:dyDescent="0.2">
      <c r="A77" s="28" t="str">
        <f t="shared" si="5"/>
        <v/>
      </c>
      <c r="B77" s="52"/>
      <c r="C77" s="47"/>
      <c r="D77" s="47"/>
      <c r="E77" s="48"/>
      <c r="F77" s="117"/>
      <c r="G77" s="415" t="str">
        <f t="shared" si="3"/>
        <v/>
      </c>
      <c r="H77" s="427" t="str">
        <f t="shared" si="4"/>
        <v/>
      </c>
      <c r="I77" s="419"/>
    </row>
    <row r="78" spans="1:9" x14ac:dyDescent="0.2">
      <c r="B78" s="152"/>
      <c r="C78" s="152"/>
      <c r="D78" s="152"/>
      <c r="E78" s="441"/>
      <c r="F78" s="420"/>
      <c r="G78" s="431"/>
      <c r="H78" s="431"/>
      <c r="I78" s="152"/>
    </row>
    <row r="79" spans="1:9" x14ac:dyDescent="0.2">
      <c r="B79" s="152"/>
      <c r="C79" s="152"/>
      <c r="D79" s="152"/>
      <c r="E79" s="441"/>
      <c r="F79" s="420"/>
      <c r="G79" s="431"/>
      <c r="H79" s="431"/>
      <c r="I79" s="152"/>
    </row>
  </sheetData>
  <sheetProtection password="D981" sheet="1" objects="1" scenarios="1" sort="0" autoFilter="0"/>
  <autoFilter ref="A10:I10"/>
  <mergeCells count="5">
    <mergeCell ref="A1:B1"/>
    <mergeCell ref="A2:B2"/>
    <mergeCell ref="A6:B6"/>
    <mergeCell ref="A7:B7"/>
    <mergeCell ref="A8:B8"/>
  </mergeCells>
  <conditionalFormatting sqref="G11:G30">
    <cfRule type="expression" dxfId="287" priority="142" stopIfTrue="1">
      <formula>E11-G11&lt;&gt;0</formula>
    </cfRule>
  </conditionalFormatting>
  <conditionalFormatting sqref="F11:F30">
    <cfRule type="expression" dxfId="286" priority="143" stopIfTrue="1">
      <formula>AND(E11&lt;&gt;"",F11="")</formula>
    </cfRule>
  </conditionalFormatting>
  <conditionalFormatting sqref="B11:B30">
    <cfRule type="expression" dxfId="285" priority="144" stopIfTrue="1">
      <formula>AND(E11&lt;&gt;"",B11="")</formula>
    </cfRule>
  </conditionalFormatting>
  <conditionalFormatting sqref="G31">
    <cfRule type="expression" dxfId="284" priority="139" stopIfTrue="1">
      <formula>E31-G31&lt;&gt;0</formula>
    </cfRule>
  </conditionalFormatting>
  <conditionalFormatting sqref="F31">
    <cfRule type="expression" dxfId="283" priority="140" stopIfTrue="1">
      <formula>AND(E31&lt;&gt;"",F31="")</formula>
    </cfRule>
  </conditionalFormatting>
  <conditionalFormatting sqref="B31">
    <cfRule type="expression" dxfId="282" priority="141" stopIfTrue="1">
      <formula>AND(E31&lt;&gt;"",B31="")</formula>
    </cfRule>
  </conditionalFormatting>
  <conditionalFormatting sqref="G32">
    <cfRule type="expression" dxfId="281" priority="136" stopIfTrue="1">
      <formula>E32-G32&lt;&gt;0</formula>
    </cfRule>
  </conditionalFormatting>
  <conditionalFormatting sqref="F32">
    <cfRule type="expression" dxfId="280" priority="137" stopIfTrue="1">
      <formula>AND(E32&lt;&gt;"",F32="")</formula>
    </cfRule>
  </conditionalFormatting>
  <conditionalFormatting sqref="B32">
    <cfRule type="expression" dxfId="279" priority="138" stopIfTrue="1">
      <formula>AND(E32&lt;&gt;"",B32="")</formula>
    </cfRule>
  </conditionalFormatting>
  <conditionalFormatting sqref="G33">
    <cfRule type="expression" dxfId="278" priority="133" stopIfTrue="1">
      <formula>E33-G33&lt;&gt;0</formula>
    </cfRule>
  </conditionalFormatting>
  <conditionalFormatting sqref="F33">
    <cfRule type="expression" dxfId="277" priority="134" stopIfTrue="1">
      <formula>AND(E33&lt;&gt;"",F33="")</formula>
    </cfRule>
  </conditionalFormatting>
  <conditionalFormatting sqref="B33">
    <cfRule type="expression" dxfId="276" priority="135" stopIfTrue="1">
      <formula>AND(E33&lt;&gt;"",B33="")</formula>
    </cfRule>
  </conditionalFormatting>
  <conditionalFormatting sqref="G34">
    <cfRule type="expression" dxfId="275" priority="130" stopIfTrue="1">
      <formula>E34-G34&lt;&gt;0</formula>
    </cfRule>
  </conditionalFormatting>
  <conditionalFormatting sqref="F34">
    <cfRule type="expression" dxfId="274" priority="131" stopIfTrue="1">
      <formula>AND(E34&lt;&gt;"",F34="")</formula>
    </cfRule>
  </conditionalFormatting>
  <conditionalFormatting sqref="B34">
    <cfRule type="expression" dxfId="273" priority="132" stopIfTrue="1">
      <formula>AND(E34&lt;&gt;"",B34="")</formula>
    </cfRule>
  </conditionalFormatting>
  <conditionalFormatting sqref="G35">
    <cfRule type="expression" dxfId="272" priority="127" stopIfTrue="1">
      <formula>E35-G35&lt;&gt;0</formula>
    </cfRule>
  </conditionalFormatting>
  <conditionalFormatting sqref="F35">
    <cfRule type="expression" dxfId="271" priority="128" stopIfTrue="1">
      <formula>AND(E35&lt;&gt;"",F35="")</formula>
    </cfRule>
  </conditionalFormatting>
  <conditionalFormatting sqref="B35">
    <cfRule type="expression" dxfId="270" priority="129" stopIfTrue="1">
      <formula>AND(E35&lt;&gt;"",B35="")</formula>
    </cfRule>
  </conditionalFormatting>
  <conditionalFormatting sqref="G36">
    <cfRule type="expression" dxfId="269" priority="124" stopIfTrue="1">
      <formula>E36-G36&lt;&gt;0</formula>
    </cfRule>
  </conditionalFormatting>
  <conditionalFormatting sqref="F36">
    <cfRule type="expression" dxfId="268" priority="125" stopIfTrue="1">
      <formula>AND(E36&lt;&gt;"",F36="")</formula>
    </cfRule>
  </conditionalFormatting>
  <conditionalFormatting sqref="B36">
    <cfRule type="expression" dxfId="267" priority="126" stopIfTrue="1">
      <formula>AND(E36&lt;&gt;"",B36="")</formula>
    </cfRule>
  </conditionalFormatting>
  <conditionalFormatting sqref="G37">
    <cfRule type="expression" dxfId="266" priority="121" stopIfTrue="1">
      <formula>E37-G37&lt;&gt;0</formula>
    </cfRule>
  </conditionalFormatting>
  <conditionalFormatting sqref="F37">
    <cfRule type="expression" dxfId="265" priority="122" stopIfTrue="1">
      <formula>AND(E37&lt;&gt;"",F37="")</formula>
    </cfRule>
  </conditionalFormatting>
  <conditionalFormatting sqref="B37">
    <cfRule type="expression" dxfId="264" priority="123" stopIfTrue="1">
      <formula>AND(E37&lt;&gt;"",B37="")</formula>
    </cfRule>
  </conditionalFormatting>
  <conditionalFormatting sqref="G38">
    <cfRule type="expression" dxfId="263" priority="118" stopIfTrue="1">
      <formula>E38-G38&lt;&gt;0</formula>
    </cfRule>
  </conditionalFormatting>
  <conditionalFormatting sqref="F38">
    <cfRule type="expression" dxfId="262" priority="119" stopIfTrue="1">
      <formula>AND(E38&lt;&gt;"",F38="")</formula>
    </cfRule>
  </conditionalFormatting>
  <conditionalFormatting sqref="B38">
    <cfRule type="expression" dxfId="261" priority="120" stopIfTrue="1">
      <formula>AND(E38&lt;&gt;"",B38="")</formula>
    </cfRule>
  </conditionalFormatting>
  <conditionalFormatting sqref="G39">
    <cfRule type="expression" dxfId="260" priority="115" stopIfTrue="1">
      <formula>E39-G39&lt;&gt;0</formula>
    </cfRule>
  </conditionalFormatting>
  <conditionalFormatting sqref="F39">
    <cfRule type="expression" dxfId="259" priority="116" stopIfTrue="1">
      <formula>AND(E39&lt;&gt;"",F39="")</formula>
    </cfRule>
  </conditionalFormatting>
  <conditionalFormatting sqref="B39">
    <cfRule type="expression" dxfId="258" priority="117" stopIfTrue="1">
      <formula>AND(E39&lt;&gt;"",B39="")</formula>
    </cfRule>
  </conditionalFormatting>
  <conditionalFormatting sqref="G40">
    <cfRule type="expression" dxfId="257" priority="112" stopIfTrue="1">
      <formula>E40-G40&lt;&gt;0</formula>
    </cfRule>
  </conditionalFormatting>
  <conditionalFormatting sqref="F40">
    <cfRule type="expression" dxfId="256" priority="113" stopIfTrue="1">
      <formula>AND(E40&lt;&gt;"",F40="")</formula>
    </cfRule>
  </conditionalFormatting>
  <conditionalFormatting sqref="B40">
    <cfRule type="expression" dxfId="255" priority="114" stopIfTrue="1">
      <formula>AND(E40&lt;&gt;"",B40="")</formula>
    </cfRule>
  </conditionalFormatting>
  <conditionalFormatting sqref="G41">
    <cfRule type="expression" dxfId="254" priority="109" stopIfTrue="1">
      <formula>E41-G41&lt;&gt;0</formula>
    </cfRule>
  </conditionalFormatting>
  <conditionalFormatting sqref="F41">
    <cfRule type="expression" dxfId="253" priority="110" stopIfTrue="1">
      <formula>AND(E41&lt;&gt;"",F41="")</formula>
    </cfRule>
  </conditionalFormatting>
  <conditionalFormatting sqref="B41">
    <cfRule type="expression" dxfId="252" priority="111" stopIfTrue="1">
      <formula>AND(E41&lt;&gt;"",B41="")</formula>
    </cfRule>
  </conditionalFormatting>
  <conditionalFormatting sqref="G42">
    <cfRule type="expression" dxfId="251" priority="106" stopIfTrue="1">
      <formula>E42-G42&lt;&gt;0</formula>
    </cfRule>
  </conditionalFormatting>
  <conditionalFormatting sqref="F42">
    <cfRule type="expression" dxfId="250" priority="107" stopIfTrue="1">
      <formula>AND(E42&lt;&gt;"",F42="")</formula>
    </cfRule>
  </conditionalFormatting>
  <conditionalFormatting sqref="B42">
    <cfRule type="expression" dxfId="249" priority="108" stopIfTrue="1">
      <formula>AND(E42&lt;&gt;"",B42="")</formula>
    </cfRule>
  </conditionalFormatting>
  <conditionalFormatting sqref="G43">
    <cfRule type="expression" dxfId="248" priority="103" stopIfTrue="1">
      <formula>E43-G43&lt;&gt;0</formula>
    </cfRule>
  </conditionalFormatting>
  <conditionalFormatting sqref="F43">
    <cfRule type="expression" dxfId="247" priority="104" stopIfTrue="1">
      <formula>AND(E43&lt;&gt;"",F43="")</formula>
    </cfRule>
  </conditionalFormatting>
  <conditionalFormatting sqref="B43">
    <cfRule type="expression" dxfId="246" priority="105" stopIfTrue="1">
      <formula>AND(E43&lt;&gt;"",B43="")</formula>
    </cfRule>
  </conditionalFormatting>
  <conditionalFormatting sqref="G44">
    <cfRule type="expression" dxfId="245" priority="100" stopIfTrue="1">
      <formula>E44-G44&lt;&gt;0</formula>
    </cfRule>
  </conditionalFormatting>
  <conditionalFormatting sqref="F44">
    <cfRule type="expression" dxfId="244" priority="101" stopIfTrue="1">
      <formula>AND(E44&lt;&gt;"",F44="")</formula>
    </cfRule>
  </conditionalFormatting>
  <conditionalFormatting sqref="B44">
    <cfRule type="expression" dxfId="243" priority="102" stopIfTrue="1">
      <formula>AND(E44&lt;&gt;"",B44="")</formula>
    </cfRule>
  </conditionalFormatting>
  <conditionalFormatting sqref="G45">
    <cfRule type="expression" dxfId="242" priority="97" stopIfTrue="1">
      <formula>E45-G45&lt;&gt;0</formula>
    </cfRule>
  </conditionalFormatting>
  <conditionalFormatting sqref="F45">
    <cfRule type="expression" dxfId="241" priority="98" stopIfTrue="1">
      <formula>AND(E45&lt;&gt;"",F45="")</formula>
    </cfRule>
  </conditionalFormatting>
  <conditionalFormatting sqref="B45">
    <cfRule type="expression" dxfId="240" priority="99" stopIfTrue="1">
      <formula>AND(E45&lt;&gt;"",B45="")</formula>
    </cfRule>
  </conditionalFormatting>
  <conditionalFormatting sqref="G46">
    <cfRule type="expression" dxfId="239" priority="94" stopIfTrue="1">
      <formula>E46-G46&lt;&gt;0</formula>
    </cfRule>
  </conditionalFormatting>
  <conditionalFormatting sqref="F46">
    <cfRule type="expression" dxfId="238" priority="95" stopIfTrue="1">
      <formula>AND(E46&lt;&gt;"",F46="")</formula>
    </cfRule>
  </conditionalFormatting>
  <conditionalFormatting sqref="B46">
    <cfRule type="expression" dxfId="237" priority="96" stopIfTrue="1">
      <formula>AND(E46&lt;&gt;"",B46="")</formula>
    </cfRule>
  </conditionalFormatting>
  <conditionalFormatting sqref="G47">
    <cfRule type="expression" dxfId="236" priority="91" stopIfTrue="1">
      <formula>E47-G47&lt;&gt;0</formula>
    </cfRule>
  </conditionalFormatting>
  <conditionalFormatting sqref="F47">
    <cfRule type="expression" dxfId="235" priority="92" stopIfTrue="1">
      <formula>AND(E47&lt;&gt;"",F47="")</formula>
    </cfRule>
  </conditionalFormatting>
  <conditionalFormatting sqref="B47">
    <cfRule type="expression" dxfId="234" priority="93" stopIfTrue="1">
      <formula>AND(E47&lt;&gt;"",B47="")</formula>
    </cfRule>
  </conditionalFormatting>
  <conditionalFormatting sqref="G48">
    <cfRule type="expression" dxfId="233" priority="88" stopIfTrue="1">
      <formula>E48-G48&lt;&gt;0</formula>
    </cfRule>
  </conditionalFormatting>
  <conditionalFormatting sqref="F48">
    <cfRule type="expression" dxfId="232" priority="89" stopIfTrue="1">
      <formula>AND(E48&lt;&gt;"",F48="")</formula>
    </cfRule>
  </conditionalFormatting>
  <conditionalFormatting sqref="B48">
    <cfRule type="expression" dxfId="231" priority="90" stopIfTrue="1">
      <formula>AND(E48&lt;&gt;"",B48="")</formula>
    </cfRule>
  </conditionalFormatting>
  <conditionalFormatting sqref="G49">
    <cfRule type="expression" dxfId="230" priority="85" stopIfTrue="1">
      <formula>E49-G49&lt;&gt;0</formula>
    </cfRule>
  </conditionalFormatting>
  <conditionalFormatting sqref="F49">
    <cfRule type="expression" dxfId="229" priority="86" stopIfTrue="1">
      <formula>AND(E49&lt;&gt;"",F49="")</formula>
    </cfRule>
  </conditionalFormatting>
  <conditionalFormatting sqref="B49">
    <cfRule type="expression" dxfId="228" priority="87" stopIfTrue="1">
      <formula>AND(E49&lt;&gt;"",B49="")</formula>
    </cfRule>
  </conditionalFormatting>
  <conditionalFormatting sqref="G50">
    <cfRule type="expression" dxfId="227" priority="82" stopIfTrue="1">
      <formula>E50-G50&lt;&gt;0</formula>
    </cfRule>
  </conditionalFormatting>
  <conditionalFormatting sqref="F50">
    <cfRule type="expression" dxfId="226" priority="83" stopIfTrue="1">
      <formula>AND(E50&lt;&gt;"",F50="")</formula>
    </cfRule>
  </conditionalFormatting>
  <conditionalFormatting sqref="B50">
    <cfRule type="expression" dxfId="225" priority="84" stopIfTrue="1">
      <formula>AND(E50&lt;&gt;"",B50="")</formula>
    </cfRule>
  </conditionalFormatting>
  <conditionalFormatting sqref="G51">
    <cfRule type="expression" dxfId="224" priority="79" stopIfTrue="1">
      <formula>E51-G51&lt;&gt;0</formula>
    </cfRule>
  </conditionalFormatting>
  <conditionalFormatting sqref="F51">
    <cfRule type="expression" dxfId="223" priority="80" stopIfTrue="1">
      <formula>AND(E51&lt;&gt;"",F51="")</formula>
    </cfRule>
  </conditionalFormatting>
  <conditionalFormatting sqref="B51">
    <cfRule type="expression" dxfId="222" priority="81" stopIfTrue="1">
      <formula>AND(E51&lt;&gt;"",B51="")</formula>
    </cfRule>
  </conditionalFormatting>
  <conditionalFormatting sqref="G52">
    <cfRule type="expression" dxfId="221" priority="76" stopIfTrue="1">
      <formula>E52-G52&lt;&gt;0</formula>
    </cfRule>
  </conditionalFormatting>
  <conditionalFormatting sqref="F52">
    <cfRule type="expression" dxfId="220" priority="77" stopIfTrue="1">
      <formula>AND(E52&lt;&gt;"",F52="")</formula>
    </cfRule>
  </conditionalFormatting>
  <conditionalFormatting sqref="B52">
    <cfRule type="expression" dxfId="219" priority="78" stopIfTrue="1">
      <formula>AND(E52&lt;&gt;"",B52="")</formula>
    </cfRule>
  </conditionalFormatting>
  <conditionalFormatting sqref="G53">
    <cfRule type="expression" dxfId="218" priority="73" stopIfTrue="1">
      <formula>E53-G53&lt;&gt;0</formula>
    </cfRule>
  </conditionalFormatting>
  <conditionalFormatting sqref="F53">
    <cfRule type="expression" dxfId="217" priority="74" stopIfTrue="1">
      <formula>AND(E53&lt;&gt;"",F53="")</formula>
    </cfRule>
  </conditionalFormatting>
  <conditionalFormatting sqref="B53">
    <cfRule type="expression" dxfId="216" priority="75" stopIfTrue="1">
      <formula>AND(E53&lt;&gt;"",B53="")</formula>
    </cfRule>
  </conditionalFormatting>
  <conditionalFormatting sqref="G54">
    <cfRule type="expression" dxfId="215" priority="70" stopIfTrue="1">
      <formula>E54-G54&lt;&gt;0</formula>
    </cfRule>
  </conditionalFormatting>
  <conditionalFormatting sqref="F54">
    <cfRule type="expression" dxfId="214" priority="71" stopIfTrue="1">
      <formula>AND(E54&lt;&gt;"",F54="")</formula>
    </cfRule>
  </conditionalFormatting>
  <conditionalFormatting sqref="B54">
    <cfRule type="expression" dxfId="213" priority="72" stopIfTrue="1">
      <formula>AND(E54&lt;&gt;"",B54="")</formula>
    </cfRule>
  </conditionalFormatting>
  <conditionalFormatting sqref="G55">
    <cfRule type="expression" dxfId="212" priority="67" stopIfTrue="1">
      <formula>E55-G55&lt;&gt;0</formula>
    </cfRule>
  </conditionalFormatting>
  <conditionalFormatting sqref="F55">
    <cfRule type="expression" dxfId="211" priority="68" stopIfTrue="1">
      <formula>AND(E55&lt;&gt;"",F55="")</formula>
    </cfRule>
  </conditionalFormatting>
  <conditionalFormatting sqref="B55">
    <cfRule type="expression" dxfId="210" priority="69" stopIfTrue="1">
      <formula>AND(E55&lt;&gt;"",B55="")</formula>
    </cfRule>
  </conditionalFormatting>
  <conditionalFormatting sqref="G56">
    <cfRule type="expression" dxfId="209" priority="64" stopIfTrue="1">
      <formula>E56-G56&lt;&gt;0</formula>
    </cfRule>
  </conditionalFormatting>
  <conditionalFormatting sqref="F56">
    <cfRule type="expression" dxfId="208" priority="65" stopIfTrue="1">
      <formula>AND(E56&lt;&gt;"",F56="")</formula>
    </cfRule>
  </conditionalFormatting>
  <conditionalFormatting sqref="B56">
    <cfRule type="expression" dxfId="207" priority="66" stopIfTrue="1">
      <formula>AND(E56&lt;&gt;"",B56="")</formula>
    </cfRule>
  </conditionalFormatting>
  <conditionalFormatting sqref="G57">
    <cfRule type="expression" dxfId="206" priority="61" stopIfTrue="1">
      <formula>E57-G57&lt;&gt;0</formula>
    </cfRule>
  </conditionalFormatting>
  <conditionalFormatting sqref="F57">
    <cfRule type="expression" dxfId="205" priority="62" stopIfTrue="1">
      <formula>AND(E57&lt;&gt;"",F57="")</formula>
    </cfRule>
  </conditionalFormatting>
  <conditionalFormatting sqref="B57">
    <cfRule type="expression" dxfId="204" priority="63" stopIfTrue="1">
      <formula>AND(E57&lt;&gt;"",B57="")</formula>
    </cfRule>
  </conditionalFormatting>
  <conditionalFormatting sqref="G58">
    <cfRule type="expression" dxfId="203" priority="58" stopIfTrue="1">
      <formula>E58-G58&lt;&gt;0</formula>
    </cfRule>
  </conditionalFormatting>
  <conditionalFormatting sqref="F58">
    <cfRule type="expression" dxfId="202" priority="59" stopIfTrue="1">
      <formula>AND(E58&lt;&gt;"",F58="")</formula>
    </cfRule>
  </conditionalFormatting>
  <conditionalFormatting sqref="B58">
    <cfRule type="expression" dxfId="201" priority="60" stopIfTrue="1">
      <formula>AND(E58&lt;&gt;"",B58="")</formula>
    </cfRule>
  </conditionalFormatting>
  <conditionalFormatting sqref="G59">
    <cfRule type="expression" dxfId="200" priority="55" stopIfTrue="1">
      <formula>E59-G59&lt;&gt;0</formula>
    </cfRule>
  </conditionalFormatting>
  <conditionalFormatting sqref="F59">
    <cfRule type="expression" dxfId="199" priority="56" stopIfTrue="1">
      <formula>AND(E59&lt;&gt;"",F59="")</formula>
    </cfRule>
  </conditionalFormatting>
  <conditionalFormatting sqref="B59">
    <cfRule type="expression" dxfId="198" priority="57" stopIfTrue="1">
      <formula>AND(E59&lt;&gt;"",B59="")</formula>
    </cfRule>
  </conditionalFormatting>
  <conditionalFormatting sqref="G60">
    <cfRule type="expression" dxfId="197" priority="52" stopIfTrue="1">
      <formula>E60-G60&lt;&gt;0</formula>
    </cfRule>
  </conditionalFormatting>
  <conditionalFormatting sqref="F60">
    <cfRule type="expression" dxfId="196" priority="53" stopIfTrue="1">
      <formula>AND(E60&lt;&gt;"",F60="")</formula>
    </cfRule>
  </conditionalFormatting>
  <conditionalFormatting sqref="B60">
    <cfRule type="expression" dxfId="195" priority="54" stopIfTrue="1">
      <formula>AND(E60&lt;&gt;"",B60="")</formula>
    </cfRule>
  </conditionalFormatting>
  <conditionalFormatting sqref="G61">
    <cfRule type="expression" dxfId="194" priority="49" stopIfTrue="1">
      <formula>E61-G61&lt;&gt;0</formula>
    </cfRule>
  </conditionalFormatting>
  <conditionalFormatting sqref="F61">
    <cfRule type="expression" dxfId="193" priority="50" stopIfTrue="1">
      <formula>AND(E61&lt;&gt;"",F61="")</formula>
    </cfRule>
  </conditionalFormatting>
  <conditionalFormatting sqref="B61">
    <cfRule type="expression" dxfId="192" priority="51" stopIfTrue="1">
      <formula>AND(E61&lt;&gt;"",B61="")</formula>
    </cfRule>
  </conditionalFormatting>
  <conditionalFormatting sqref="G62">
    <cfRule type="expression" dxfId="191" priority="46" stopIfTrue="1">
      <formula>E62-G62&lt;&gt;0</formula>
    </cfRule>
  </conditionalFormatting>
  <conditionalFormatting sqref="F62">
    <cfRule type="expression" dxfId="190" priority="47" stopIfTrue="1">
      <formula>AND(E62&lt;&gt;"",F62="")</formula>
    </cfRule>
  </conditionalFormatting>
  <conditionalFormatting sqref="B62">
    <cfRule type="expression" dxfId="189" priority="48" stopIfTrue="1">
      <formula>AND(E62&lt;&gt;"",B62="")</formula>
    </cfRule>
  </conditionalFormatting>
  <conditionalFormatting sqref="G63">
    <cfRule type="expression" dxfId="188" priority="43" stopIfTrue="1">
      <formula>E63-G63&lt;&gt;0</formula>
    </cfRule>
  </conditionalFormatting>
  <conditionalFormatting sqref="F63">
    <cfRule type="expression" dxfId="187" priority="44" stopIfTrue="1">
      <formula>AND(E63&lt;&gt;"",F63="")</formula>
    </cfRule>
  </conditionalFormatting>
  <conditionalFormatting sqref="B63">
    <cfRule type="expression" dxfId="186" priority="45" stopIfTrue="1">
      <formula>AND(E63&lt;&gt;"",B63="")</formula>
    </cfRule>
  </conditionalFormatting>
  <conditionalFormatting sqref="G64">
    <cfRule type="expression" dxfId="185" priority="40" stopIfTrue="1">
      <formula>E64-G64&lt;&gt;0</formula>
    </cfRule>
  </conditionalFormatting>
  <conditionalFormatting sqref="F64">
    <cfRule type="expression" dxfId="184" priority="41" stopIfTrue="1">
      <formula>AND(E64&lt;&gt;"",F64="")</formula>
    </cfRule>
  </conditionalFormatting>
  <conditionalFormatting sqref="B64">
    <cfRule type="expression" dxfId="183" priority="42" stopIfTrue="1">
      <formula>AND(E64&lt;&gt;"",B64="")</formula>
    </cfRule>
  </conditionalFormatting>
  <conditionalFormatting sqref="G65">
    <cfRule type="expression" dxfId="182" priority="37" stopIfTrue="1">
      <formula>E65-G65&lt;&gt;0</formula>
    </cfRule>
  </conditionalFormatting>
  <conditionalFormatting sqref="F65">
    <cfRule type="expression" dxfId="181" priority="38" stopIfTrue="1">
      <formula>AND(E65&lt;&gt;"",F65="")</formula>
    </cfRule>
  </conditionalFormatting>
  <conditionalFormatting sqref="B65">
    <cfRule type="expression" dxfId="180" priority="39" stopIfTrue="1">
      <formula>AND(E65&lt;&gt;"",B65="")</formula>
    </cfRule>
  </conditionalFormatting>
  <conditionalFormatting sqref="G66">
    <cfRule type="expression" dxfId="179" priority="34" stopIfTrue="1">
      <formula>E66-G66&lt;&gt;0</formula>
    </cfRule>
  </conditionalFormatting>
  <conditionalFormatting sqref="F66">
    <cfRule type="expression" dxfId="178" priority="35" stopIfTrue="1">
      <formula>AND(E66&lt;&gt;"",F66="")</formula>
    </cfRule>
  </conditionalFormatting>
  <conditionalFormatting sqref="B66">
    <cfRule type="expression" dxfId="177" priority="36" stopIfTrue="1">
      <formula>AND(E66&lt;&gt;"",B66="")</formula>
    </cfRule>
  </conditionalFormatting>
  <conditionalFormatting sqref="G67">
    <cfRule type="expression" dxfId="176" priority="31" stopIfTrue="1">
      <formula>E67-G67&lt;&gt;0</formula>
    </cfRule>
  </conditionalFormatting>
  <conditionalFormatting sqref="F67">
    <cfRule type="expression" dxfId="175" priority="32" stopIfTrue="1">
      <formula>AND(E67&lt;&gt;"",F67="")</formula>
    </cfRule>
  </conditionalFormatting>
  <conditionalFormatting sqref="B67">
    <cfRule type="expression" dxfId="174" priority="33" stopIfTrue="1">
      <formula>AND(E67&lt;&gt;"",B67="")</formula>
    </cfRule>
  </conditionalFormatting>
  <conditionalFormatting sqref="G68">
    <cfRule type="expression" dxfId="173" priority="28" stopIfTrue="1">
      <formula>E68-G68&lt;&gt;0</formula>
    </cfRule>
  </conditionalFormatting>
  <conditionalFormatting sqref="F68">
    <cfRule type="expression" dxfId="172" priority="29" stopIfTrue="1">
      <formula>AND(E68&lt;&gt;"",F68="")</formula>
    </cfRule>
  </conditionalFormatting>
  <conditionalFormatting sqref="B68">
    <cfRule type="expression" dxfId="171" priority="30" stopIfTrue="1">
      <formula>AND(E68&lt;&gt;"",B68="")</formula>
    </cfRule>
  </conditionalFormatting>
  <conditionalFormatting sqref="G69">
    <cfRule type="expression" dxfId="170" priority="25" stopIfTrue="1">
      <formula>E69-G69&lt;&gt;0</formula>
    </cfRule>
  </conditionalFormatting>
  <conditionalFormatting sqref="F69">
    <cfRule type="expression" dxfId="169" priority="26" stopIfTrue="1">
      <formula>AND(E69&lt;&gt;"",F69="")</formula>
    </cfRule>
  </conditionalFormatting>
  <conditionalFormatting sqref="B69">
    <cfRule type="expression" dxfId="168" priority="27" stopIfTrue="1">
      <formula>AND(E69&lt;&gt;"",B69="")</formula>
    </cfRule>
  </conditionalFormatting>
  <conditionalFormatting sqref="G70">
    <cfRule type="expression" dxfId="167" priority="22" stopIfTrue="1">
      <formula>E70-G70&lt;&gt;0</formula>
    </cfRule>
  </conditionalFormatting>
  <conditionalFormatting sqref="F70">
    <cfRule type="expression" dxfId="166" priority="23" stopIfTrue="1">
      <formula>AND(E70&lt;&gt;"",F70="")</formula>
    </cfRule>
  </conditionalFormatting>
  <conditionalFormatting sqref="B70">
    <cfRule type="expression" dxfId="165" priority="24" stopIfTrue="1">
      <formula>AND(E70&lt;&gt;"",B70="")</formula>
    </cfRule>
  </conditionalFormatting>
  <conditionalFormatting sqref="G71">
    <cfRule type="expression" dxfId="164" priority="19" stopIfTrue="1">
      <formula>E71-G71&lt;&gt;0</formula>
    </cfRule>
  </conditionalFormatting>
  <conditionalFormatting sqref="F71">
    <cfRule type="expression" dxfId="163" priority="20" stopIfTrue="1">
      <formula>AND(E71&lt;&gt;"",F71="")</formula>
    </cfRule>
  </conditionalFormatting>
  <conditionalFormatting sqref="B71">
    <cfRule type="expression" dxfId="162" priority="21" stopIfTrue="1">
      <formula>AND(E71&lt;&gt;"",B71="")</formula>
    </cfRule>
  </conditionalFormatting>
  <conditionalFormatting sqref="G72">
    <cfRule type="expression" dxfId="161" priority="16" stopIfTrue="1">
      <formula>E72-G72&lt;&gt;0</formula>
    </cfRule>
  </conditionalFormatting>
  <conditionalFormatting sqref="F72">
    <cfRule type="expression" dxfId="160" priority="17" stopIfTrue="1">
      <formula>AND(E72&lt;&gt;"",F72="")</formula>
    </cfRule>
  </conditionalFormatting>
  <conditionalFormatting sqref="B72">
    <cfRule type="expression" dxfId="159" priority="18" stopIfTrue="1">
      <formula>AND(E72&lt;&gt;"",B72="")</formula>
    </cfRule>
  </conditionalFormatting>
  <conditionalFormatting sqref="G73">
    <cfRule type="expression" dxfId="158" priority="13" stopIfTrue="1">
      <formula>E73-G73&lt;&gt;0</formula>
    </cfRule>
  </conditionalFormatting>
  <conditionalFormatting sqref="F73">
    <cfRule type="expression" dxfId="157" priority="14" stopIfTrue="1">
      <formula>AND(E73&lt;&gt;"",F73="")</formula>
    </cfRule>
  </conditionalFormatting>
  <conditionalFormatting sqref="B73">
    <cfRule type="expression" dxfId="156" priority="15" stopIfTrue="1">
      <formula>AND(E73&lt;&gt;"",B73="")</formula>
    </cfRule>
  </conditionalFormatting>
  <conditionalFormatting sqref="G74">
    <cfRule type="expression" dxfId="155" priority="10" stopIfTrue="1">
      <formula>E74-G74&lt;&gt;0</formula>
    </cfRule>
  </conditionalFormatting>
  <conditionalFormatting sqref="F74">
    <cfRule type="expression" dxfId="154" priority="11" stopIfTrue="1">
      <formula>AND(E74&lt;&gt;"",F74="")</formula>
    </cfRule>
  </conditionalFormatting>
  <conditionalFormatting sqref="B74">
    <cfRule type="expression" dxfId="153" priority="12" stopIfTrue="1">
      <formula>AND(E74&lt;&gt;"",B74="")</formula>
    </cfRule>
  </conditionalFormatting>
  <conditionalFormatting sqref="G75">
    <cfRule type="expression" dxfId="152" priority="7" stopIfTrue="1">
      <formula>E75-G75&lt;&gt;0</formula>
    </cfRule>
  </conditionalFormatting>
  <conditionalFormatting sqref="F75">
    <cfRule type="expression" dxfId="151" priority="8" stopIfTrue="1">
      <formula>AND(E75&lt;&gt;"",F75="")</formula>
    </cfRule>
  </conditionalFormatting>
  <conditionalFormatting sqref="B75">
    <cfRule type="expression" dxfId="150" priority="9" stopIfTrue="1">
      <formula>AND(E75&lt;&gt;"",B75="")</formula>
    </cfRule>
  </conditionalFormatting>
  <conditionalFormatting sqref="G76">
    <cfRule type="expression" dxfId="149" priority="4" stopIfTrue="1">
      <formula>E76-G76&lt;&gt;0</formula>
    </cfRule>
  </conditionalFormatting>
  <conditionalFormatting sqref="F76">
    <cfRule type="expression" dxfId="148" priority="5" stopIfTrue="1">
      <formula>AND(E76&lt;&gt;"",F76="")</formula>
    </cfRule>
  </conditionalFormatting>
  <conditionalFormatting sqref="B76">
    <cfRule type="expression" dxfId="147" priority="6" stopIfTrue="1">
      <formula>AND(E76&lt;&gt;"",B76="")</formula>
    </cfRule>
  </conditionalFormatting>
  <conditionalFormatting sqref="G77">
    <cfRule type="expression" dxfId="146" priority="1" stopIfTrue="1">
      <formula>E77-G77&lt;&gt;0</formula>
    </cfRule>
  </conditionalFormatting>
  <conditionalFormatting sqref="F77">
    <cfRule type="expression" dxfId="145" priority="2" stopIfTrue="1">
      <formula>AND(E77&lt;&gt;"",F77="")</formula>
    </cfRule>
  </conditionalFormatting>
  <conditionalFormatting sqref="B77">
    <cfRule type="expression" dxfId="144" priority="3" stopIfTrue="1">
      <formula>AND(E77&lt;&gt;"",B77="")</formula>
    </cfRule>
  </conditionalFormatting>
  <dataValidations count="2">
    <dataValidation type="date" operator="greaterThan" allowBlank="1" showInputMessage="1" showErrorMessage="1" sqref="F11:F77">
      <formula1>35065</formula1>
    </dataValidation>
    <dataValidation type="custom" allowBlank="1" showInputMessage="1" showErrorMessage="1" sqref="E11:E77">
      <formula1>INT(E11*100)/100=E11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tabColor indexed="37"/>
    <pageSetUpPr autoPageBreaks="0" fitToPage="1"/>
  </sheetPr>
  <dimension ref="A1:X80"/>
  <sheetViews>
    <sheetView showGridLines="0" zoomScaleNormal="100" workbookViewId="0">
      <pane ySplit="10" topLeftCell="A11" activePane="bottomLeft" state="frozen"/>
      <selection activeCell="D7" sqref="D7"/>
      <selection pane="bottomLeft" activeCell="C6" sqref="C6"/>
    </sheetView>
  </sheetViews>
  <sheetFormatPr baseColWidth="10" defaultRowHeight="11.25" x14ac:dyDescent="0.2"/>
  <cols>
    <col min="1" max="1" width="4.5703125" style="12" customWidth="1"/>
    <col min="2" max="2" width="7.140625" style="12" customWidth="1"/>
    <col min="3" max="3" width="41.85546875" style="12" customWidth="1"/>
    <col min="4" max="4" width="12.42578125" style="22" customWidth="1"/>
    <col min="5" max="5" width="7.42578125" style="14" customWidth="1"/>
    <col min="6" max="6" width="12.42578125" style="35" customWidth="1"/>
    <col min="7" max="7" width="12" style="35" customWidth="1"/>
    <col min="8" max="8" width="40.42578125" style="12" customWidth="1"/>
    <col min="9" max="16384" width="11.42578125" style="12"/>
  </cols>
  <sheetData>
    <row r="1" spans="1:24" ht="12" thickBot="1" x14ac:dyDescent="0.25">
      <c r="A1" s="511" t="s">
        <v>443</v>
      </c>
      <c r="B1" s="512"/>
      <c r="C1" s="33">
        <f>'allg. Daten'!D24</f>
        <v>0</v>
      </c>
      <c r="D1" s="33"/>
      <c r="E1" s="17"/>
    </row>
    <row r="2" spans="1:24" ht="12" thickBot="1" x14ac:dyDescent="0.25">
      <c r="A2" s="513"/>
      <c r="B2" s="514"/>
      <c r="C2" s="120" t="s">
        <v>733</v>
      </c>
      <c r="D2" s="134"/>
      <c r="E2" s="298"/>
      <c r="F2" s="115"/>
      <c r="G2" s="115"/>
      <c r="H2" s="303"/>
      <c r="I2" s="303"/>
      <c r="X2" s="12" t="s">
        <v>748</v>
      </c>
    </row>
    <row r="3" spans="1:24" x14ac:dyDescent="0.2">
      <c r="A3" s="33"/>
      <c r="B3" s="17"/>
      <c r="C3" s="134"/>
      <c r="D3" s="59"/>
      <c r="E3" s="20"/>
    </row>
    <row r="4" spans="1:24" x14ac:dyDescent="0.2">
      <c r="B4" s="17"/>
      <c r="C4" s="134"/>
      <c r="D4" s="59"/>
      <c r="E4" s="20"/>
    </row>
    <row r="5" spans="1:24" ht="33.75" x14ac:dyDescent="0.2">
      <c r="A5" s="167" t="str">
        <f>Zus.!A2</f>
        <v>V. 18.10.24</v>
      </c>
      <c r="C5" s="113" t="s">
        <v>16</v>
      </c>
      <c r="F5" s="135" t="s">
        <v>387</v>
      </c>
      <c r="G5" s="135" t="s">
        <v>389</v>
      </c>
    </row>
    <row r="6" spans="1:24" x14ac:dyDescent="0.2">
      <c r="A6" s="529" t="s">
        <v>6</v>
      </c>
      <c r="B6" s="530"/>
      <c r="C6" s="455"/>
      <c r="D6" s="103"/>
      <c r="E6" s="9"/>
    </row>
    <row r="7" spans="1:24" ht="12" customHeight="1" x14ac:dyDescent="0.2">
      <c r="A7" s="529" t="s">
        <v>7</v>
      </c>
      <c r="B7" s="530" t="s">
        <v>0</v>
      </c>
      <c r="C7" s="37">
        <f>SUM(D11:D13986)</f>
        <v>0</v>
      </c>
      <c r="D7" s="9"/>
      <c r="E7" s="133" t="s">
        <v>400</v>
      </c>
      <c r="F7" s="50">
        <f>SUM(F11:F13986)</f>
        <v>0</v>
      </c>
      <c r="G7" s="50">
        <f>SUM(G11:G13986)</f>
        <v>0</v>
      </c>
      <c r="W7" s="35">
        <f>SUM(D11:D13986)</f>
        <v>0</v>
      </c>
      <c r="X7" s="35">
        <f>F7</f>
        <v>0</v>
      </c>
    </row>
    <row r="8" spans="1:24" ht="12" customHeight="1" x14ac:dyDescent="0.2">
      <c r="A8" s="529" t="s">
        <v>8</v>
      </c>
      <c r="B8" s="530" t="s">
        <v>0</v>
      </c>
      <c r="C8" s="37">
        <f>C6-C7</f>
        <v>0</v>
      </c>
      <c r="D8" s="391" t="str">
        <f>IF(C8&lt;0,"Die geplanten Ausgaben wurden überschritten. Begründung erforderlich!","")</f>
        <v/>
      </c>
      <c r="E8" s="9"/>
    </row>
    <row r="9" spans="1:24" s="167" customFormat="1" ht="12" hidden="1" customHeight="1" x14ac:dyDescent="0.2">
      <c r="A9" s="169"/>
      <c r="B9" s="167" t="s">
        <v>418</v>
      </c>
      <c r="C9" s="190"/>
      <c r="D9" s="180" t="s">
        <v>417</v>
      </c>
      <c r="E9" s="180" t="s">
        <v>416</v>
      </c>
      <c r="F9" s="181" t="s">
        <v>415</v>
      </c>
      <c r="G9" s="181"/>
      <c r="H9" s="167" t="s">
        <v>419</v>
      </c>
    </row>
    <row r="10" spans="1:24" s="290" customFormat="1" ht="33.75" x14ac:dyDescent="0.2">
      <c r="A10" s="26" t="s">
        <v>1</v>
      </c>
      <c r="B10" s="26" t="s">
        <v>2</v>
      </c>
      <c r="C10" s="26" t="s">
        <v>407</v>
      </c>
      <c r="D10" s="26" t="s">
        <v>388</v>
      </c>
      <c r="E10" s="161" t="s">
        <v>25</v>
      </c>
      <c r="F10" s="160" t="s">
        <v>24</v>
      </c>
      <c r="G10" s="160" t="s">
        <v>398</v>
      </c>
      <c r="H10" s="160" t="s">
        <v>399</v>
      </c>
    </row>
    <row r="11" spans="1:24" x14ac:dyDescent="0.2">
      <c r="A11" s="28" t="str">
        <f>IF(D11&lt;&gt;"",1,"")</f>
        <v/>
      </c>
      <c r="B11" s="52"/>
      <c r="C11" s="47"/>
      <c r="D11" s="48"/>
      <c r="E11" s="117"/>
      <c r="F11" s="415" t="str">
        <f t="shared" ref="F11:F74" si="0">IF(D11&lt;&gt;"",D11,"")</f>
        <v/>
      </c>
      <c r="G11" s="427" t="str">
        <f t="shared" ref="G11:G74" si="1">IF(D11="","",F11-D11)</f>
        <v/>
      </c>
      <c r="H11" s="419"/>
    </row>
    <row r="12" spans="1:24" x14ac:dyDescent="0.2">
      <c r="A12" s="28" t="str">
        <f t="shared" ref="A12:A75" si="2">IF(D12&lt;&gt;"",A11+1,"")</f>
        <v/>
      </c>
      <c r="B12" s="52"/>
      <c r="C12" s="47"/>
      <c r="D12" s="48"/>
      <c r="E12" s="117"/>
      <c r="F12" s="415" t="str">
        <f t="shared" si="0"/>
        <v/>
      </c>
      <c r="G12" s="427" t="str">
        <f t="shared" si="1"/>
        <v/>
      </c>
      <c r="H12" s="419"/>
    </row>
    <row r="13" spans="1:24" x14ac:dyDescent="0.2">
      <c r="A13" s="28" t="str">
        <f t="shared" si="2"/>
        <v/>
      </c>
      <c r="B13" s="52"/>
      <c r="C13" s="47"/>
      <c r="D13" s="48"/>
      <c r="E13" s="117"/>
      <c r="F13" s="415" t="str">
        <f t="shared" si="0"/>
        <v/>
      </c>
      <c r="G13" s="427" t="str">
        <f t="shared" si="1"/>
        <v/>
      </c>
      <c r="H13" s="419"/>
    </row>
    <row r="14" spans="1:24" x14ac:dyDescent="0.2">
      <c r="A14" s="28" t="str">
        <f t="shared" si="2"/>
        <v/>
      </c>
      <c r="B14" s="52"/>
      <c r="C14" s="47"/>
      <c r="D14" s="48"/>
      <c r="E14" s="117"/>
      <c r="F14" s="415" t="str">
        <f t="shared" si="0"/>
        <v/>
      </c>
      <c r="G14" s="427" t="str">
        <f t="shared" si="1"/>
        <v/>
      </c>
      <c r="H14" s="419"/>
    </row>
    <row r="15" spans="1:24" x14ac:dyDescent="0.2">
      <c r="A15" s="28" t="str">
        <f t="shared" si="2"/>
        <v/>
      </c>
      <c r="B15" s="52"/>
      <c r="C15" s="47"/>
      <c r="D15" s="48"/>
      <c r="E15" s="117"/>
      <c r="F15" s="415" t="str">
        <f t="shared" si="0"/>
        <v/>
      </c>
      <c r="G15" s="427" t="str">
        <f t="shared" si="1"/>
        <v/>
      </c>
      <c r="H15" s="419"/>
    </row>
    <row r="16" spans="1:24" x14ac:dyDescent="0.2">
      <c r="A16" s="28" t="str">
        <f t="shared" si="2"/>
        <v/>
      </c>
      <c r="B16" s="52"/>
      <c r="C16" s="47"/>
      <c r="D16" s="48"/>
      <c r="E16" s="117"/>
      <c r="F16" s="415" t="str">
        <f t="shared" si="0"/>
        <v/>
      </c>
      <c r="G16" s="427" t="str">
        <f t="shared" si="1"/>
        <v/>
      </c>
      <c r="H16" s="419"/>
    </row>
    <row r="17" spans="1:8" x14ac:dyDescent="0.2">
      <c r="A17" s="28" t="str">
        <f t="shared" si="2"/>
        <v/>
      </c>
      <c r="B17" s="52"/>
      <c r="C17" s="47"/>
      <c r="D17" s="48"/>
      <c r="E17" s="117"/>
      <c r="F17" s="415" t="str">
        <f t="shared" si="0"/>
        <v/>
      </c>
      <c r="G17" s="427" t="str">
        <f t="shared" si="1"/>
        <v/>
      </c>
      <c r="H17" s="419"/>
    </row>
    <row r="18" spans="1:8" x14ac:dyDescent="0.2">
      <c r="A18" s="28" t="str">
        <f t="shared" si="2"/>
        <v/>
      </c>
      <c r="B18" s="52"/>
      <c r="C18" s="47"/>
      <c r="D18" s="48"/>
      <c r="E18" s="117"/>
      <c r="F18" s="415" t="str">
        <f t="shared" si="0"/>
        <v/>
      </c>
      <c r="G18" s="427" t="str">
        <f t="shared" si="1"/>
        <v/>
      </c>
      <c r="H18" s="419"/>
    </row>
    <row r="19" spans="1:8" x14ac:dyDescent="0.2">
      <c r="A19" s="28" t="str">
        <f t="shared" si="2"/>
        <v/>
      </c>
      <c r="B19" s="52"/>
      <c r="C19" s="47"/>
      <c r="D19" s="48"/>
      <c r="E19" s="117"/>
      <c r="F19" s="415" t="str">
        <f t="shared" si="0"/>
        <v/>
      </c>
      <c r="G19" s="427" t="str">
        <f t="shared" si="1"/>
        <v/>
      </c>
      <c r="H19" s="419"/>
    </row>
    <row r="20" spans="1:8" x14ac:dyDescent="0.2">
      <c r="A20" s="28" t="str">
        <f t="shared" si="2"/>
        <v/>
      </c>
      <c r="B20" s="52"/>
      <c r="C20" s="47"/>
      <c r="D20" s="48"/>
      <c r="E20" s="117"/>
      <c r="F20" s="415" t="str">
        <f t="shared" si="0"/>
        <v/>
      </c>
      <c r="G20" s="427" t="str">
        <f t="shared" si="1"/>
        <v/>
      </c>
      <c r="H20" s="419"/>
    </row>
    <row r="21" spans="1:8" x14ac:dyDescent="0.2">
      <c r="A21" s="28" t="str">
        <f t="shared" si="2"/>
        <v/>
      </c>
      <c r="B21" s="52"/>
      <c r="C21" s="47"/>
      <c r="D21" s="48"/>
      <c r="E21" s="117"/>
      <c r="F21" s="415" t="str">
        <f t="shared" si="0"/>
        <v/>
      </c>
      <c r="G21" s="427" t="str">
        <f t="shared" si="1"/>
        <v/>
      </c>
      <c r="H21" s="419"/>
    </row>
    <row r="22" spans="1:8" x14ac:dyDescent="0.2">
      <c r="A22" s="28" t="str">
        <f t="shared" si="2"/>
        <v/>
      </c>
      <c r="B22" s="52"/>
      <c r="C22" s="47"/>
      <c r="D22" s="48"/>
      <c r="E22" s="117"/>
      <c r="F22" s="415" t="str">
        <f t="shared" si="0"/>
        <v/>
      </c>
      <c r="G22" s="427" t="str">
        <f t="shared" si="1"/>
        <v/>
      </c>
      <c r="H22" s="419"/>
    </row>
    <row r="23" spans="1:8" x14ac:dyDescent="0.2">
      <c r="A23" s="28" t="str">
        <f t="shared" si="2"/>
        <v/>
      </c>
      <c r="B23" s="52"/>
      <c r="C23" s="47"/>
      <c r="D23" s="48"/>
      <c r="E23" s="117"/>
      <c r="F23" s="415" t="str">
        <f t="shared" si="0"/>
        <v/>
      </c>
      <c r="G23" s="427" t="str">
        <f t="shared" si="1"/>
        <v/>
      </c>
      <c r="H23" s="419"/>
    </row>
    <row r="24" spans="1:8" x14ac:dyDescent="0.2">
      <c r="A24" s="28" t="str">
        <f t="shared" si="2"/>
        <v/>
      </c>
      <c r="B24" s="52"/>
      <c r="C24" s="47"/>
      <c r="D24" s="48"/>
      <c r="E24" s="117"/>
      <c r="F24" s="415" t="str">
        <f t="shared" si="0"/>
        <v/>
      </c>
      <c r="G24" s="427" t="str">
        <f t="shared" si="1"/>
        <v/>
      </c>
      <c r="H24" s="419"/>
    </row>
    <row r="25" spans="1:8" x14ac:dyDescent="0.2">
      <c r="A25" s="28" t="str">
        <f t="shared" si="2"/>
        <v/>
      </c>
      <c r="B25" s="52"/>
      <c r="C25" s="47"/>
      <c r="D25" s="48"/>
      <c r="E25" s="117"/>
      <c r="F25" s="415" t="str">
        <f t="shared" si="0"/>
        <v/>
      </c>
      <c r="G25" s="427" t="str">
        <f t="shared" si="1"/>
        <v/>
      </c>
      <c r="H25" s="419"/>
    </row>
    <row r="26" spans="1:8" x14ac:dyDescent="0.2">
      <c r="A26" s="28" t="str">
        <f t="shared" si="2"/>
        <v/>
      </c>
      <c r="B26" s="52"/>
      <c r="C26" s="47"/>
      <c r="D26" s="48"/>
      <c r="E26" s="117"/>
      <c r="F26" s="415" t="str">
        <f t="shared" si="0"/>
        <v/>
      </c>
      <c r="G26" s="427" t="str">
        <f t="shared" si="1"/>
        <v/>
      </c>
      <c r="H26" s="419"/>
    </row>
    <row r="27" spans="1:8" x14ac:dyDescent="0.2">
      <c r="A27" s="28" t="str">
        <f t="shared" si="2"/>
        <v/>
      </c>
      <c r="B27" s="52"/>
      <c r="C27" s="47"/>
      <c r="D27" s="48"/>
      <c r="E27" s="117"/>
      <c r="F27" s="415" t="str">
        <f t="shared" si="0"/>
        <v/>
      </c>
      <c r="G27" s="427" t="str">
        <f t="shared" si="1"/>
        <v/>
      </c>
      <c r="H27" s="419"/>
    </row>
    <row r="28" spans="1:8" x14ac:dyDescent="0.2">
      <c r="A28" s="28" t="str">
        <f t="shared" si="2"/>
        <v/>
      </c>
      <c r="B28" s="52"/>
      <c r="C28" s="47"/>
      <c r="D28" s="48"/>
      <c r="E28" s="117"/>
      <c r="F28" s="415" t="str">
        <f t="shared" si="0"/>
        <v/>
      </c>
      <c r="G28" s="427" t="str">
        <f t="shared" si="1"/>
        <v/>
      </c>
      <c r="H28" s="419"/>
    </row>
    <row r="29" spans="1:8" x14ac:dyDescent="0.2">
      <c r="A29" s="28" t="str">
        <f t="shared" si="2"/>
        <v/>
      </c>
      <c r="B29" s="52"/>
      <c r="C29" s="47"/>
      <c r="D29" s="48"/>
      <c r="E29" s="117"/>
      <c r="F29" s="415" t="str">
        <f t="shared" si="0"/>
        <v/>
      </c>
      <c r="G29" s="427" t="str">
        <f t="shared" si="1"/>
        <v/>
      </c>
      <c r="H29" s="419"/>
    </row>
    <row r="30" spans="1:8" x14ac:dyDescent="0.2">
      <c r="A30" s="28" t="str">
        <f t="shared" si="2"/>
        <v/>
      </c>
      <c r="B30" s="52"/>
      <c r="C30" s="47"/>
      <c r="D30" s="48"/>
      <c r="E30" s="117"/>
      <c r="F30" s="415" t="str">
        <f t="shared" si="0"/>
        <v/>
      </c>
      <c r="G30" s="427" t="str">
        <f t="shared" si="1"/>
        <v/>
      </c>
      <c r="H30" s="419"/>
    </row>
    <row r="31" spans="1:8" x14ac:dyDescent="0.2">
      <c r="A31" s="28" t="str">
        <f t="shared" si="2"/>
        <v/>
      </c>
      <c r="B31" s="52"/>
      <c r="C31" s="47"/>
      <c r="D31" s="48"/>
      <c r="E31" s="117"/>
      <c r="F31" s="415" t="str">
        <f t="shared" si="0"/>
        <v/>
      </c>
      <c r="G31" s="427" t="str">
        <f t="shared" si="1"/>
        <v/>
      </c>
      <c r="H31" s="419"/>
    </row>
    <row r="32" spans="1:8" x14ac:dyDescent="0.2">
      <c r="A32" s="28" t="str">
        <f t="shared" si="2"/>
        <v/>
      </c>
      <c r="B32" s="52"/>
      <c r="C32" s="47"/>
      <c r="D32" s="48"/>
      <c r="E32" s="117"/>
      <c r="F32" s="415" t="str">
        <f t="shared" si="0"/>
        <v/>
      </c>
      <c r="G32" s="427" t="str">
        <f t="shared" si="1"/>
        <v/>
      </c>
      <c r="H32" s="419"/>
    </row>
    <row r="33" spans="1:8" x14ac:dyDescent="0.2">
      <c r="A33" s="28" t="str">
        <f t="shared" si="2"/>
        <v/>
      </c>
      <c r="B33" s="52"/>
      <c r="C33" s="47"/>
      <c r="D33" s="48"/>
      <c r="E33" s="117"/>
      <c r="F33" s="415" t="str">
        <f t="shared" si="0"/>
        <v/>
      </c>
      <c r="G33" s="427" t="str">
        <f t="shared" si="1"/>
        <v/>
      </c>
      <c r="H33" s="419"/>
    </row>
    <row r="34" spans="1:8" x14ac:dyDescent="0.2">
      <c r="A34" s="28" t="str">
        <f t="shared" si="2"/>
        <v/>
      </c>
      <c r="B34" s="52"/>
      <c r="C34" s="47"/>
      <c r="D34" s="48"/>
      <c r="E34" s="117"/>
      <c r="F34" s="415" t="str">
        <f t="shared" si="0"/>
        <v/>
      </c>
      <c r="G34" s="427" t="str">
        <f t="shared" si="1"/>
        <v/>
      </c>
      <c r="H34" s="419"/>
    </row>
    <row r="35" spans="1:8" x14ac:dyDescent="0.2">
      <c r="A35" s="28" t="str">
        <f t="shared" si="2"/>
        <v/>
      </c>
      <c r="B35" s="52"/>
      <c r="C35" s="47"/>
      <c r="D35" s="48"/>
      <c r="E35" s="117"/>
      <c r="F35" s="415" t="str">
        <f t="shared" si="0"/>
        <v/>
      </c>
      <c r="G35" s="427" t="str">
        <f t="shared" si="1"/>
        <v/>
      </c>
      <c r="H35" s="419"/>
    </row>
    <row r="36" spans="1:8" x14ac:dyDescent="0.2">
      <c r="A36" s="28" t="str">
        <f t="shared" si="2"/>
        <v/>
      </c>
      <c r="B36" s="52"/>
      <c r="C36" s="47"/>
      <c r="D36" s="48"/>
      <c r="E36" s="117"/>
      <c r="F36" s="415" t="str">
        <f t="shared" si="0"/>
        <v/>
      </c>
      <c r="G36" s="427" t="str">
        <f t="shared" si="1"/>
        <v/>
      </c>
      <c r="H36" s="419"/>
    </row>
    <row r="37" spans="1:8" x14ac:dyDescent="0.2">
      <c r="A37" s="28" t="str">
        <f t="shared" si="2"/>
        <v/>
      </c>
      <c r="B37" s="52"/>
      <c r="C37" s="47"/>
      <c r="D37" s="48"/>
      <c r="E37" s="117"/>
      <c r="F37" s="415" t="str">
        <f t="shared" si="0"/>
        <v/>
      </c>
      <c r="G37" s="427" t="str">
        <f t="shared" si="1"/>
        <v/>
      </c>
      <c r="H37" s="419"/>
    </row>
    <row r="38" spans="1:8" x14ac:dyDescent="0.2">
      <c r="A38" s="28" t="str">
        <f t="shared" si="2"/>
        <v/>
      </c>
      <c r="B38" s="52"/>
      <c r="C38" s="47"/>
      <c r="D38" s="48"/>
      <c r="E38" s="117"/>
      <c r="F38" s="415" t="str">
        <f t="shared" si="0"/>
        <v/>
      </c>
      <c r="G38" s="427" t="str">
        <f t="shared" si="1"/>
        <v/>
      </c>
      <c r="H38" s="419"/>
    </row>
    <row r="39" spans="1:8" x14ac:dyDescent="0.2">
      <c r="A39" s="28" t="str">
        <f t="shared" si="2"/>
        <v/>
      </c>
      <c r="B39" s="52"/>
      <c r="C39" s="47"/>
      <c r="D39" s="48"/>
      <c r="E39" s="117"/>
      <c r="F39" s="415" t="str">
        <f t="shared" si="0"/>
        <v/>
      </c>
      <c r="G39" s="427" t="str">
        <f t="shared" si="1"/>
        <v/>
      </c>
      <c r="H39" s="419"/>
    </row>
    <row r="40" spans="1:8" x14ac:dyDescent="0.2">
      <c r="A40" s="28" t="str">
        <f t="shared" si="2"/>
        <v/>
      </c>
      <c r="B40" s="52"/>
      <c r="C40" s="47"/>
      <c r="D40" s="48"/>
      <c r="E40" s="117"/>
      <c r="F40" s="415" t="str">
        <f t="shared" si="0"/>
        <v/>
      </c>
      <c r="G40" s="427" t="str">
        <f t="shared" si="1"/>
        <v/>
      </c>
      <c r="H40" s="419"/>
    </row>
    <row r="41" spans="1:8" x14ac:dyDescent="0.2">
      <c r="A41" s="28" t="str">
        <f t="shared" si="2"/>
        <v/>
      </c>
      <c r="B41" s="52"/>
      <c r="C41" s="47"/>
      <c r="D41" s="48"/>
      <c r="E41" s="117"/>
      <c r="F41" s="415" t="str">
        <f t="shared" si="0"/>
        <v/>
      </c>
      <c r="G41" s="427" t="str">
        <f t="shared" si="1"/>
        <v/>
      </c>
      <c r="H41" s="419"/>
    </row>
    <row r="42" spans="1:8" x14ac:dyDescent="0.2">
      <c r="A42" s="28" t="str">
        <f t="shared" si="2"/>
        <v/>
      </c>
      <c r="B42" s="52"/>
      <c r="C42" s="47"/>
      <c r="D42" s="48"/>
      <c r="E42" s="117"/>
      <c r="F42" s="415" t="str">
        <f t="shared" si="0"/>
        <v/>
      </c>
      <c r="G42" s="427" t="str">
        <f t="shared" si="1"/>
        <v/>
      </c>
      <c r="H42" s="419"/>
    </row>
    <row r="43" spans="1:8" x14ac:dyDescent="0.2">
      <c r="A43" s="28" t="str">
        <f t="shared" si="2"/>
        <v/>
      </c>
      <c r="B43" s="52"/>
      <c r="C43" s="47"/>
      <c r="D43" s="48"/>
      <c r="E43" s="117"/>
      <c r="F43" s="415" t="str">
        <f t="shared" si="0"/>
        <v/>
      </c>
      <c r="G43" s="427" t="str">
        <f t="shared" si="1"/>
        <v/>
      </c>
      <c r="H43" s="419"/>
    </row>
    <row r="44" spans="1:8" x14ac:dyDescent="0.2">
      <c r="A44" s="28" t="str">
        <f t="shared" si="2"/>
        <v/>
      </c>
      <c r="B44" s="52"/>
      <c r="C44" s="47"/>
      <c r="D44" s="48"/>
      <c r="E44" s="117"/>
      <c r="F44" s="415" t="str">
        <f t="shared" si="0"/>
        <v/>
      </c>
      <c r="G44" s="427" t="str">
        <f t="shared" si="1"/>
        <v/>
      </c>
      <c r="H44" s="419"/>
    </row>
    <row r="45" spans="1:8" x14ac:dyDescent="0.2">
      <c r="A45" s="28" t="str">
        <f t="shared" si="2"/>
        <v/>
      </c>
      <c r="B45" s="52"/>
      <c r="C45" s="47"/>
      <c r="D45" s="48"/>
      <c r="E45" s="117"/>
      <c r="F45" s="415" t="str">
        <f t="shared" si="0"/>
        <v/>
      </c>
      <c r="G45" s="427" t="str">
        <f t="shared" si="1"/>
        <v/>
      </c>
      <c r="H45" s="419"/>
    </row>
    <row r="46" spans="1:8" x14ac:dyDescent="0.2">
      <c r="A46" s="28" t="str">
        <f t="shared" si="2"/>
        <v/>
      </c>
      <c r="B46" s="52"/>
      <c r="C46" s="47"/>
      <c r="D46" s="48"/>
      <c r="E46" s="117"/>
      <c r="F46" s="415" t="str">
        <f t="shared" si="0"/>
        <v/>
      </c>
      <c r="G46" s="427" t="str">
        <f t="shared" si="1"/>
        <v/>
      </c>
      <c r="H46" s="419"/>
    </row>
    <row r="47" spans="1:8" x14ac:dyDescent="0.2">
      <c r="A47" s="28" t="str">
        <f t="shared" si="2"/>
        <v/>
      </c>
      <c r="B47" s="52"/>
      <c r="C47" s="47"/>
      <c r="D47" s="48"/>
      <c r="E47" s="117"/>
      <c r="F47" s="415" t="str">
        <f t="shared" si="0"/>
        <v/>
      </c>
      <c r="G47" s="427" t="str">
        <f t="shared" si="1"/>
        <v/>
      </c>
      <c r="H47" s="419"/>
    </row>
    <row r="48" spans="1:8" x14ac:dyDescent="0.2">
      <c r="A48" s="28" t="str">
        <f t="shared" si="2"/>
        <v/>
      </c>
      <c r="B48" s="52"/>
      <c r="C48" s="47"/>
      <c r="D48" s="48"/>
      <c r="E48" s="117"/>
      <c r="F48" s="415" t="str">
        <f t="shared" si="0"/>
        <v/>
      </c>
      <c r="G48" s="427" t="str">
        <f t="shared" si="1"/>
        <v/>
      </c>
      <c r="H48" s="419"/>
    </row>
    <row r="49" spans="1:8" x14ac:dyDescent="0.2">
      <c r="A49" s="28" t="str">
        <f t="shared" si="2"/>
        <v/>
      </c>
      <c r="B49" s="52"/>
      <c r="C49" s="47"/>
      <c r="D49" s="48"/>
      <c r="E49" s="117"/>
      <c r="F49" s="415" t="str">
        <f t="shared" si="0"/>
        <v/>
      </c>
      <c r="G49" s="427" t="str">
        <f t="shared" si="1"/>
        <v/>
      </c>
      <c r="H49" s="419"/>
    </row>
    <row r="50" spans="1:8" x14ac:dyDescent="0.2">
      <c r="A50" s="28" t="str">
        <f t="shared" si="2"/>
        <v/>
      </c>
      <c r="B50" s="52"/>
      <c r="C50" s="47"/>
      <c r="D50" s="48"/>
      <c r="E50" s="117"/>
      <c r="F50" s="415" t="str">
        <f t="shared" si="0"/>
        <v/>
      </c>
      <c r="G50" s="427" t="str">
        <f t="shared" si="1"/>
        <v/>
      </c>
      <c r="H50" s="419"/>
    </row>
    <row r="51" spans="1:8" x14ac:dyDescent="0.2">
      <c r="A51" s="28" t="str">
        <f t="shared" si="2"/>
        <v/>
      </c>
      <c r="B51" s="52"/>
      <c r="C51" s="47"/>
      <c r="D51" s="48"/>
      <c r="E51" s="117"/>
      <c r="F51" s="415" t="str">
        <f t="shared" si="0"/>
        <v/>
      </c>
      <c r="G51" s="427" t="str">
        <f t="shared" si="1"/>
        <v/>
      </c>
      <c r="H51" s="419"/>
    </row>
    <row r="52" spans="1:8" x14ac:dyDescent="0.2">
      <c r="A52" s="28" t="str">
        <f t="shared" si="2"/>
        <v/>
      </c>
      <c r="B52" s="52"/>
      <c r="C52" s="47"/>
      <c r="D52" s="48"/>
      <c r="E52" s="117"/>
      <c r="F52" s="415" t="str">
        <f t="shared" si="0"/>
        <v/>
      </c>
      <c r="G52" s="427" t="str">
        <f t="shared" si="1"/>
        <v/>
      </c>
      <c r="H52" s="419"/>
    </row>
    <row r="53" spans="1:8" x14ac:dyDescent="0.2">
      <c r="A53" s="28" t="str">
        <f t="shared" si="2"/>
        <v/>
      </c>
      <c r="B53" s="52"/>
      <c r="C53" s="47"/>
      <c r="D53" s="48"/>
      <c r="E53" s="117"/>
      <c r="F53" s="415" t="str">
        <f t="shared" si="0"/>
        <v/>
      </c>
      <c r="G53" s="427" t="str">
        <f t="shared" si="1"/>
        <v/>
      </c>
      <c r="H53" s="419"/>
    </row>
    <row r="54" spans="1:8" x14ac:dyDescent="0.2">
      <c r="A54" s="28" t="str">
        <f t="shared" si="2"/>
        <v/>
      </c>
      <c r="B54" s="52"/>
      <c r="C54" s="47"/>
      <c r="D54" s="48"/>
      <c r="E54" s="117"/>
      <c r="F54" s="415" t="str">
        <f t="shared" si="0"/>
        <v/>
      </c>
      <c r="G54" s="427" t="str">
        <f t="shared" si="1"/>
        <v/>
      </c>
      <c r="H54" s="419"/>
    </row>
    <row r="55" spans="1:8" x14ac:dyDescent="0.2">
      <c r="A55" s="28" t="str">
        <f t="shared" si="2"/>
        <v/>
      </c>
      <c r="B55" s="52"/>
      <c r="C55" s="47"/>
      <c r="D55" s="48"/>
      <c r="E55" s="117"/>
      <c r="F55" s="415" t="str">
        <f t="shared" si="0"/>
        <v/>
      </c>
      <c r="G55" s="427" t="str">
        <f t="shared" si="1"/>
        <v/>
      </c>
      <c r="H55" s="419"/>
    </row>
    <row r="56" spans="1:8" x14ac:dyDescent="0.2">
      <c r="A56" s="28" t="str">
        <f t="shared" si="2"/>
        <v/>
      </c>
      <c r="B56" s="52"/>
      <c r="C56" s="47"/>
      <c r="D56" s="48"/>
      <c r="E56" s="117"/>
      <c r="F56" s="415" t="str">
        <f t="shared" si="0"/>
        <v/>
      </c>
      <c r="G56" s="427" t="str">
        <f t="shared" si="1"/>
        <v/>
      </c>
      <c r="H56" s="419"/>
    </row>
    <row r="57" spans="1:8" x14ac:dyDescent="0.2">
      <c r="A57" s="28" t="str">
        <f t="shared" si="2"/>
        <v/>
      </c>
      <c r="B57" s="52"/>
      <c r="C57" s="47"/>
      <c r="D57" s="48"/>
      <c r="E57" s="117"/>
      <c r="F57" s="415" t="str">
        <f t="shared" si="0"/>
        <v/>
      </c>
      <c r="G57" s="427" t="str">
        <f t="shared" si="1"/>
        <v/>
      </c>
      <c r="H57" s="419"/>
    </row>
    <row r="58" spans="1:8" x14ac:dyDescent="0.2">
      <c r="A58" s="28" t="str">
        <f t="shared" si="2"/>
        <v/>
      </c>
      <c r="B58" s="52"/>
      <c r="C58" s="47"/>
      <c r="D58" s="48"/>
      <c r="E58" s="117"/>
      <c r="F58" s="415" t="str">
        <f t="shared" si="0"/>
        <v/>
      </c>
      <c r="G58" s="427" t="str">
        <f t="shared" si="1"/>
        <v/>
      </c>
      <c r="H58" s="419"/>
    </row>
    <row r="59" spans="1:8" x14ac:dyDescent="0.2">
      <c r="A59" s="28" t="str">
        <f t="shared" si="2"/>
        <v/>
      </c>
      <c r="B59" s="52"/>
      <c r="C59" s="47"/>
      <c r="D59" s="48"/>
      <c r="E59" s="117"/>
      <c r="F59" s="415" t="str">
        <f t="shared" si="0"/>
        <v/>
      </c>
      <c r="G59" s="427" t="str">
        <f t="shared" si="1"/>
        <v/>
      </c>
      <c r="H59" s="419"/>
    </row>
    <row r="60" spans="1:8" x14ac:dyDescent="0.2">
      <c r="A60" s="28" t="str">
        <f t="shared" si="2"/>
        <v/>
      </c>
      <c r="B60" s="52"/>
      <c r="C60" s="47"/>
      <c r="D60" s="48"/>
      <c r="E60" s="117"/>
      <c r="F60" s="415" t="str">
        <f t="shared" si="0"/>
        <v/>
      </c>
      <c r="G60" s="427" t="str">
        <f t="shared" si="1"/>
        <v/>
      </c>
      <c r="H60" s="419"/>
    </row>
    <row r="61" spans="1:8" x14ac:dyDescent="0.2">
      <c r="A61" s="28" t="str">
        <f t="shared" si="2"/>
        <v/>
      </c>
      <c r="B61" s="52"/>
      <c r="C61" s="47"/>
      <c r="D61" s="48"/>
      <c r="E61" s="117"/>
      <c r="F61" s="415" t="str">
        <f t="shared" si="0"/>
        <v/>
      </c>
      <c r="G61" s="427" t="str">
        <f t="shared" si="1"/>
        <v/>
      </c>
      <c r="H61" s="419"/>
    </row>
    <row r="62" spans="1:8" x14ac:dyDescent="0.2">
      <c r="A62" s="28" t="str">
        <f t="shared" si="2"/>
        <v/>
      </c>
      <c r="B62" s="52"/>
      <c r="C62" s="47"/>
      <c r="D62" s="48"/>
      <c r="E62" s="117"/>
      <c r="F62" s="415" t="str">
        <f t="shared" si="0"/>
        <v/>
      </c>
      <c r="G62" s="427" t="str">
        <f t="shared" si="1"/>
        <v/>
      </c>
      <c r="H62" s="419"/>
    </row>
    <row r="63" spans="1:8" x14ac:dyDescent="0.2">
      <c r="A63" s="28" t="str">
        <f t="shared" si="2"/>
        <v/>
      </c>
      <c r="B63" s="52"/>
      <c r="C63" s="47"/>
      <c r="D63" s="48"/>
      <c r="E63" s="117"/>
      <c r="F63" s="415" t="str">
        <f t="shared" si="0"/>
        <v/>
      </c>
      <c r="G63" s="427" t="str">
        <f t="shared" si="1"/>
        <v/>
      </c>
      <c r="H63" s="419"/>
    </row>
    <row r="64" spans="1:8" x14ac:dyDescent="0.2">
      <c r="A64" s="28" t="str">
        <f t="shared" si="2"/>
        <v/>
      </c>
      <c r="B64" s="52"/>
      <c r="C64" s="47"/>
      <c r="D64" s="48"/>
      <c r="E64" s="117"/>
      <c r="F64" s="415" t="str">
        <f t="shared" si="0"/>
        <v/>
      </c>
      <c r="G64" s="427" t="str">
        <f t="shared" si="1"/>
        <v/>
      </c>
      <c r="H64" s="419"/>
    </row>
    <row r="65" spans="1:8" x14ac:dyDescent="0.2">
      <c r="A65" s="28" t="str">
        <f t="shared" si="2"/>
        <v/>
      </c>
      <c r="B65" s="52"/>
      <c r="C65" s="47"/>
      <c r="D65" s="48"/>
      <c r="E65" s="117"/>
      <c r="F65" s="415" t="str">
        <f t="shared" si="0"/>
        <v/>
      </c>
      <c r="G65" s="427" t="str">
        <f t="shared" si="1"/>
        <v/>
      </c>
      <c r="H65" s="419"/>
    </row>
    <row r="66" spans="1:8" x14ac:dyDescent="0.2">
      <c r="A66" s="28" t="str">
        <f t="shared" si="2"/>
        <v/>
      </c>
      <c r="B66" s="52"/>
      <c r="C66" s="47"/>
      <c r="D66" s="48"/>
      <c r="E66" s="117"/>
      <c r="F66" s="415" t="str">
        <f t="shared" si="0"/>
        <v/>
      </c>
      <c r="G66" s="427" t="str">
        <f t="shared" si="1"/>
        <v/>
      </c>
      <c r="H66" s="419"/>
    </row>
    <row r="67" spans="1:8" x14ac:dyDescent="0.2">
      <c r="A67" s="28" t="str">
        <f t="shared" si="2"/>
        <v/>
      </c>
      <c r="B67" s="52"/>
      <c r="C67" s="47"/>
      <c r="D67" s="48"/>
      <c r="E67" s="117"/>
      <c r="F67" s="415" t="str">
        <f t="shared" si="0"/>
        <v/>
      </c>
      <c r="G67" s="427" t="str">
        <f t="shared" si="1"/>
        <v/>
      </c>
      <c r="H67" s="419"/>
    </row>
    <row r="68" spans="1:8" x14ac:dyDescent="0.2">
      <c r="A68" s="28" t="str">
        <f t="shared" si="2"/>
        <v/>
      </c>
      <c r="B68" s="52"/>
      <c r="C68" s="47"/>
      <c r="D68" s="48"/>
      <c r="E68" s="117"/>
      <c r="F68" s="415" t="str">
        <f t="shared" si="0"/>
        <v/>
      </c>
      <c r="G68" s="427" t="str">
        <f t="shared" si="1"/>
        <v/>
      </c>
      <c r="H68" s="419"/>
    </row>
    <row r="69" spans="1:8" x14ac:dyDescent="0.2">
      <c r="A69" s="28" t="str">
        <f t="shared" si="2"/>
        <v/>
      </c>
      <c r="B69" s="52"/>
      <c r="C69" s="47"/>
      <c r="D69" s="48"/>
      <c r="E69" s="117"/>
      <c r="F69" s="415" t="str">
        <f t="shared" si="0"/>
        <v/>
      </c>
      <c r="G69" s="427" t="str">
        <f t="shared" si="1"/>
        <v/>
      </c>
      <c r="H69" s="419"/>
    </row>
    <row r="70" spans="1:8" x14ac:dyDescent="0.2">
      <c r="A70" s="28" t="str">
        <f t="shared" si="2"/>
        <v/>
      </c>
      <c r="B70" s="52"/>
      <c r="C70" s="47"/>
      <c r="D70" s="48"/>
      <c r="E70" s="117"/>
      <c r="F70" s="415" t="str">
        <f t="shared" si="0"/>
        <v/>
      </c>
      <c r="G70" s="427" t="str">
        <f t="shared" si="1"/>
        <v/>
      </c>
      <c r="H70" s="419"/>
    </row>
    <row r="71" spans="1:8" x14ac:dyDescent="0.2">
      <c r="A71" s="28" t="str">
        <f t="shared" si="2"/>
        <v/>
      </c>
      <c r="B71" s="52"/>
      <c r="C71" s="47"/>
      <c r="D71" s="48"/>
      <c r="E71" s="117"/>
      <c r="F71" s="415" t="str">
        <f t="shared" si="0"/>
        <v/>
      </c>
      <c r="G71" s="427" t="str">
        <f t="shared" si="1"/>
        <v/>
      </c>
      <c r="H71" s="419"/>
    </row>
    <row r="72" spans="1:8" x14ac:dyDescent="0.2">
      <c r="A72" s="28" t="str">
        <f t="shared" si="2"/>
        <v/>
      </c>
      <c r="B72" s="52"/>
      <c r="C72" s="47"/>
      <c r="D72" s="48"/>
      <c r="E72" s="117"/>
      <c r="F72" s="415" t="str">
        <f t="shared" si="0"/>
        <v/>
      </c>
      <c r="G72" s="427" t="str">
        <f t="shared" si="1"/>
        <v/>
      </c>
      <c r="H72" s="419"/>
    </row>
    <row r="73" spans="1:8" x14ac:dyDescent="0.2">
      <c r="A73" s="28" t="str">
        <f t="shared" si="2"/>
        <v/>
      </c>
      <c r="B73" s="52"/>
      <c r="C73" s="47"/>
      <c r="D73" s="48"/>
      <c r="E73" s="117"/>
      <c r="F73" s="415" t="str">
        <f t="shared" si="0"/>
        <v/>
      </c>
      <c r="G73" s="427" t="str">
        <f t="shared" si="1"/>
        <v/>
      </c>
      <c r="H73" s="419"/>
    </row>
    <row r="74" spans="1:8" x14ac:dyDescent="0.2">
      <c r="A74" s="28" t="str">
        <f t="shared" si="2"/>
        <v/>
      </c>
      <c r="B74" s="52"/>
      <c r="C74" s="47"/>
      <c r="D74" s="48"/>
      <c r="E74" s="117"/>
      <c r="F74" s="415" t="str">
        <f t="shared" si="0"/>
        <v/>
      </c>
      <c r="G74" s="427" t="str">
        <f t="shared" si="1"/>
        <v/>
      </c>
      <c r="H74" s="419"/>
    </row>
    <row r="75" spans="1:8" x14ac:dyDescent="0.2">
      <c r="A75" s="28" t="str">
        <f t="shared" si="2"/>
        <v/>
      </c>
      <c r="B75" s="52"/>
      <c r="C75" s="47"/>
      <c r="D75" s="48"/>
      <c r="E75" s="117"/>
      <c r="F75" s="415" t="str">
        <f t="shared" ref="F75:F77" si="3">IF(D75&lt;&gt;"",D75,"")</f>
        <v/>
      </c>
      <c r="G75" s="427" t="str">
        <f t="shared" ref="G75:G77" si="4">IF(D75="","",F75-D75)</f>
        <v/>
      </c>
      <c r="H75" s="419"/>
    </row>
    <row r="76" spans="1:8" x14ac:dyDescent="0.2">
      <c r="A76" s="28" t="str">
        <f t="shared" ref="A76:A77" si="5">IF(D76&lt;&gt;"",A75+1,"")</f>
        <v/>
      </c>
      <c r="B76" s="52"/>
      <c r="C76" s="47"/>
      <c r="D76" s="48"/>
      <c r="E76" s="117"/>
      <c r="F76" s="415" t="str">
        <f t="shared" si="3"/>
        <v/>
      </c>
      <c r="G76" s="427" t="str">
        <f t="shared" si="4"/>
        <v/>
      </c>
      <c r="H76" s="419"/>
    </row>
    <row r="77" spans="1:8" x14ac:dyDescent="0.2">
      <c r="A77" s="28" t="str">
        <f t="shared" si="5"/>
        <v/>
      </c>
      <c r="B77" s="52"/>
      <c r="C77" s="47"/>
      <c r="D77" s="48"/>
      <c r="E77" s="117"/>
      <c r="F77" s="415" t="str">
        <f t="shared" si="3"/>
        <v/>
      </c>
      <c r="G77" s="427" t="str">
        <f t="shared" si="4"/>
        <v/>
      </c>
      <c r="H77" s="419"/>
    </row>
    <row r="78" spans="1:8" x14ac:dyDescent="0.2">
      <c r="B78" s="152"/>
      <c r="C78" s="152"/>
      <c r="D78" s="441"/>
      <c r="E78" s="420"/>
      <c r="F78" s="431"/>
      <c r="G78" s="431"/>
      <c r="H78" s="152"/>
    </row>
    <row r="79" spans="1:8" x14ac:dyDescent="0.2">
      <c r="B79" s="152"/>
      <c r="C79" s="152"/>
      <c r="D79" s="441"/>
      <c r="E79" s="420"/>
      <c r="F79" s="431"/>
      <c r="G79" s="431"/>
      <c r="H79" s="152"/>
    </row>
    <row r="80" spans="1:8" x14ac:dyDescent="0.2">
      <c r="B80" s="152"/>
      <c r="C80" s="152"/>
      <c r="D80" s="441"/>
      <c r="E80" s="420"/>
      <c r="F80" s="431"/>
      <c r="G80" s="431"/>
      <c r="H80" s="152"/>
    </row>
  </sheetData>
  <sheetProtection password="D981" sheet="1" objects="1" scenarios="1" sort="0" autoFilter="0"/>
  <autoFilter ref="A10:H10"/>
  <mergeCells count="5">
    <mergeCell ref="A1:B1"/>
    <mergeCell ref="A2:B2"/>
    <mergeCell ref="A6:B6"/>
    <mergeCell ref="A7:B7"/>
    <mergeCell ref="A8:B8"/>
  </mergeCells>
  <conditionalFormatting sqref="F11:F30">
    <cfRule type="expression" dxfId="143" priority="142" stopIfTrue="1">
      <formula>D11-F11&lt;&gt;0</formula>
    </cfRule>
  </conditionalFormatting>
  <conditionalFormatting sqref="E11:E30">
    <cfRule type="expression" dxfId="142" priority="143" stopIfTrue="1">
      <formula>AND(D11&lt;&gt;"",E11="")</formula>
    </cfRule>
  </conditionalFormatting>
  <conditionalFormatting sqref="B11:B30">
    <cfRule type="expression" dxfId="141" priority="144" stopIfTrue="1">
      <formula>AND(D11&lt;&gt;"",B11="")</formula>
    </cfRule>
  </conditionalFormatting>
  <conditionalFormatting sqref="F31">
    <cfRule type="expression" dxfId="140" priority="139" stopIfTrue="1">
      <formula>D31-F31&lt;&gt;0</formula>
    </cfRule>
  </conditionalFormatting>
  <conditionalFormatting sqref="E31">
    <cfRule type="expression" dxfId="139" priority="140" stopIfTrue="1">
      <formula>AND(D31&lt;&gt;"",E31="")</formula>
    </cfRule>
  </conditionalFormatting>
  <conditionalFormatting sqref="B31">
    <cfRule type="expression" dxfId="138" priority="141" stopIfTrue="1">
      <formula>AND(D31&lt;&gt;"",B31="")</formula>
    </cfRule>
  </conditionalFormatting>
  <conditionalFormatting sqref="F32">
    <cfRule type="expression" dxfId="137" priority="136" stopIfTrue="1">
      <formula>D32-F32&lt;&gt;0</formula>
    </cfRule>
  </conditionalFormatting>
  <conditionalFormatting sqref="E32">
    <cfRule type="expression" dxfId="136" priority="137" stopIfTrue="1">
      <formula>AND(D32&lt;&gt;"",E32="")</formula>
    </cfRule>
  </conditionalFormatting>
  <conditionalFormatting sqref="B32">
    <cfRule type="expression" dxfId="135" priority="138" stopIfTrue="1">
      <formula>AND(D32&lt;&gt;"",B32="")</formula>
    </cfRule>
  </conditionalFormatting>
  <conditionalFormatting sqref="F33">
    <cfRule type="expression" dxfId="134" priority="133" stopIfTrue="1">
      <formula>D33-F33&lt;&gt;0</formula>
    </cfRule>
  </conditionalFormatting>
  <conditionalFormatting sqref="E33">
    <cfRule type="expression" dxfId="133" priority="134" stopIfTrue="1">
      <formula>AND(D33&lt;&gt;"",E33="")</formula>
    </cfRule>
  </conditionalFormatting>
  <conditionalFormatting sqref="B33">
    <cfRule type="expression" dxfId="132" priority="135" stopIfTrue="1">
      <formula>AND(D33&lt;&gt;"",B33="")</formula>
    </cfRule>
  </conditionalFormatting>
  <conditionalFormatting sqref="F34">
    <cfRule type="expression" dxfId="131" priority="130" stopIfTrue="1">
      <formula>D34-F34&lt;&gt;0</formula>
    </cfRule>
  </conditionalFormatting>
  <conditionalFormatting sqref="E34">
    <cfRule type="expression" dxfId="130" priority="131" stopIfTrue="1">
      <formula>AND(D34&lt;&gt;"",E34="")</formula>
    </cfRule>
  </conditionalFormatting>
  <conditionalFormatting sqref="B34">
    <cfRule type="expression" dxfId="129" priority="132" stopIfTrue="1">
      <formula>AND(D34&lt;&gt;"",B34="")</formula>
    </cfRule>
  </conditionalFormatting>
  <conditionalFormatting sqref="F35">
    <cfRule type="expression" dxfId="128" priority="127" stopIfTrue="1">
      <formula>D35-F35&lt;&gt;0</formula>
    </cfRule>
  </conditionalFormatting>
  <conditionalFormatting sqref="E35">
    <cfRule type="expression" dxfId="127" priority="128" stopIfTrue="1">
      <formula>AND(D35&lt;&gt;"",E35="")</formula>
    </cfRule>
  </conditionalFormatting>
  <conditionalFormatting sqref="B35">
    <cfRule type="expression" dxfId="126" priority="129" stopIfTrue="1">
      <formula>AND(D35&lt;&gt;"",B35="")</formula>
    </cfRule>
  </conditionalFormatting>
  <conditionalFormatting sqref="F36">
    <cfRule type="expression" dxfId="125" priority="124" stopIfTrue="1">
      <formula>D36-F36&lt;&gt;0</formula>
    </cfRule>
  </conditionalFormatting>
  <conditionalFormatting sqref="E36">
    <cfRule type="expression" dxfId="124" priority="125" stopIfTrue="1">
      <formula>AND(D36&lt;&gt;"",E36="")</formula>
    </cfRule>
  </conditionalFormatting>
  <conditionalFormatting sqref="B36">
    <cfRule type="expression" dxfId="123" priority="126" stopIfTrue="1">
      <formula>AND(D36&lt;&gt;"",B36="")</formula>
    </cfRule>
  </conditionalFormatting>
  <conditionalFormatting sqref="F37">
    <cfRule type="expression" dxfId="122" priority="121" stopIfTrue="1">
      <formula>D37-F37&lt;&gt;0</formula>
    </cfRule>
  </conditionalFormatting>
  <conditionalFormatting sqref="E37">
    <cfRule type="expression" dxfId="121" priority="122" stopIfTrue="1">
      <formula>AND(D37&lt;&gt;"",E37="")</formula>
    </cfRule>
  </conditionalFormatting>
  <conditionalFormatting sqref="B37">
    <cfRule type="expression" dxfId="120" priority="123" stopIfTrue="1">
      <formula>AND(D37&lt;&gt;"",B37="")</formula>
    </cfRule>
  </conditionalFormatting>
  <conditionalFormatting sqref="F38">
    <cfRule type="expression" dxfId="119" priority="118" stopIfTrue="1">
      <formula>D38-F38&lt;&gt;0</formula>
    </cfRule>
  </conditionalFormatting>
  <conditionalFormatting sqref="E38">
    <cfRule type="expression" dxfId="118" priority="119" stopIfTrue="1">
      <formula>AND(D38&lt;&gt;"",E38="")</formula>
    </cfRule>
  </conditionalFormatting>
  <conditionalFormatting sqref="B38">
    <cfRule type="expression" dxfId="117" priority="120" stopIfTrue="1">
      <formula>AND(D38&lt;&gt;"",B38="")</formula>
    </cfRule>
  </conditionalFormatting>
  <conditionalFormatting sqref="F39">
    <cfRule type="expression" dxfId="116" priority="115" stopIfTrue="1">
      <formula>D39-F39&lt;&gt;0</formula>
    </cfRule>
  </conditionalFormatting>
  <conditionalFormatting sqref="E39">
    <cfRule type="expression" dxfId="115" priority="116" stopIfTrue="1">
      <formula>AND(D39&lt;&gt;"",E39="")</formula>
    </cfRule>
  </conditionalFormatting>
  <conditionalFormatting sqref="B39">
    <cfRule type="expression" dxfId="114" priority="117" stopIfTrue="1">
      <formula>AND(D39&lt;&gt;"",B39="")</formula>
    </cfRule>
  </conditionalFormatting>
  <conditionalFormatting sqref="F40">
    <cfRule type="expression" dxfId="113" priority="112" stopIfTrue="1">
      <formula>D40-F40&lt;&gt;0</formula>
    </cfRule>
  </conditionalFormatting>
  <conditionalFormatting sqref="E40">
    <cfRule type="expression" dxfId="112" priority="113" stopIfTrue="1">
      <formula>AND(D40&lt;&gt;"",E40="")</formula>
    </cfRule>
  </conditionalFormatting>
  <conditionalFormatting sqref="B40">
    <cfRule type="expression" dxfId="111" priority="114" stopIfTrue="1">
      <formula>AND(D40&lt;&gt;"",B40="")</formula>
    </cfRule>
  </conditionalFormatting>
  <conditionalFormatting sqref="F41">
    <cfRule type="expression" dxfId="110" priority="109" stopIfTrue="1">
      <formula>D41-F41&lt;&gt;0</formula>
    </cfRule>
  </conditionalFormatting>
  <conditionalFormatting sqref="E41">
    <cfRule type="expression" dxfId="109" priority="110" stopIfTrue="1">
      <formula>AND(D41&lt;&gt;"",E41="")</formula>
    </cfRule>
  </conditionalFormatting>
  <conditionalFormatting sqref="B41">
    <cfRule type="expression" dxfId="108" priority="111" stopIfTrue="1">
      <formula>AND(D41&lt;&gt;"",B41="")</formula>
    </cfRule>
  </conditionalFormatting>
  <conditionalFormatting sqref="F42">
    <cfRule type="expression" dxfId="107" priority="106" stopIfTrue="1">
      <formula>D42-F42&lt;&gt;0</formula>
    </cfRule>
  </conditionalFormatting>
  <conditionalFormatting sqref="E42">
    <cfRule type="expression" dxfId="106" priority="107" stopIfTrue="1">
      <formula>AND(D42&lt;&gt;"",E42="")</formula>
    </cfRule>
  </conditionalFormatting>
  <conditionalFormatting sqref="B42">
    <cfRule type="expression" dxfId="105" priority="108" stopIfTrue="1">
      <formula>AND(D42&lt;&gt;"",B42="")</formula>
    </cfRule>
  </conditionalFormatting>
  <conditionalFormatting sqref="F43">
    <cfRule type="expression" dxfId="104" priority="103" stopIfTrue="1">
      <formula>D43-F43&lt;&gt;0</formula>
    </cfRule>
  </conditionalFormatting>
  <conditionalFormatting sqref="E43">
    <cfRule type="expression" dxfId="103" priority="104" stopIfTrue="1">
      <formula>AND(D43&lt;&gt;"",E43="")</formula>
    </cfRule>
  </conditionalFormatting>
  <conditionalFormatting sqref="B43">
    <cfRule type="expression" dxfId="102" priority="105" stopIfTrue="1">
      <formula>AND(D43&lt;&gt;"",B43="")</formula>
    </cfRule>
  </conditionalFormatting>
  <conditionalFormatting sqref="F44">
    <cfRule type="expression" dxfId="101" priority="100" stopIfTrue="1">
      <formula>D44-F44&lt;&gt;0</formula>
    </cfRule>
  </conditionalFormatting>
  <conditionalFormatting sqref="E44">
    <cfRule type="expression" dxfId="100" priority="101" stopIfTrue="1">
      <formula>AND(D44&lt;&gt;"",E44="")</formula>
    </cfRule>
  </conditionalFormatting>
  <conditionalFormatting sqref="B44">
    <cfRule type="expression" dxfId="99" priority="102" stopIfTrue="1">
      <formula>AND(D44&lt;&gt;"",B44="")</formula>
    </cfRule>
  </conditionalFormatting>
  <conditionalFormatting sqref="F45">
    <cfRule type="expression" dxfId="98" priority="97" stopIfTrue="1">
      <formula>D45-F45&lt;&gt;0</formula>
    </cfRule>
  </conditionalFormatting>
  <conditionalFormatting sqref="E45">
    <cfRule type="expression" dxfId="97" priority="98" stopIfTrue="1">
      <formula>AND(D45&lt;&gt;"",E45="")</formula>
    </cfRule>
  </conditionalFormatting>
  <conditionalFormatting sqref="B45">
    <cfRule type="expression" dxfId="96" priority="99" stopIfTrue="1">
      <formula>AND(D45&lt;&gt;"",B45="")</formula>
    </cfRule>
  </conditionalFormatting>
  <conditionalFormatting sqref="F46">
    <cfRule type="expression" dxfId="95" priority="94" stopIfTrue="1">
      <formula>D46-F46&lt;&gt;0</formula>
    </cfRule>
  </conditionalFormatting>
  <conditionalFormatting sqref="E46">
    <cfRule type="expression" dxfId="94" priority="95" stopIfTrue="1">
      <formula>AND(D46&lt;&gt;"",E46="")</formula>
    </cfRule>
  </conditionalFormatting>
  <conditionalFormatting sqref="B46">
    <cfRule type="expression" dxfId="93" priority="96" stopIfTrue="1">
      <formula>AND(D46&lt;&gt;"",B46="")</formula>
    </cfRule>
  </conditionalFormatting>
  <conditionalFormatting sqref="F47">
    <cfRule type="expression" dxfId="92" priority="91" stopIfTrue="1">
      <formula>D47-F47&lt;&gt;0</formula>
    </cfRule>
  </conditionalFormatting>
  <conditionalFormatting sqref="E47">
    <cfRule type="expression" dxfId="91" priority="92" stopIfTrue="1">
      <formula>AND(D47&lt;&gt;"",E47="")</formula>
    </cfRule>
  </conditionalFormatting>
  <conditionalFormatting sqref="B47">
    <cfRule type="expression" dxfId="90" priority="93" stopIfTrue="1">
      <formula>AND(D47&lt;&gt;"",B47="")</formula>
    </cfRule>
  </conditionalFormatting>
  <conditionalFormatting sqref="F48">
    <cfRule type="expression" dxfId="89" priority="88" stopIfTrue="1">
      <formula>D48-F48&lt;&gt;0</formula>
    </cfRule>
  </conditionalFormatting>
  <conditionalFormatting sqref="E48">
    <cfRule type="expression" dxfId="88" priority="89" stopIfTrue="1">
      <formula>AND(D48&lt;&gt;"",E48="")</formula>
    </cfRule>
  </conditionalFormatting>
  <conditionalFormatting sqref="B48">
    <cfRule type="expression" dxfId="87" priority="90" stopIfTrue="1">
      <formula>AND(D48&lt;&gt;"",B48="")</formula>
    </cfRule>
  </conditionalFormatting>
  <conditionalFormatting sqref="F49">
    <cfRule type="expression" dxfId="86" priority="85" stopIfTrue="1">
      <formula>D49-F49&lt;&gt;0</formula>
    </cfRule>
  </conditionalFormatting>
  <conditionalFormatting sqref="E49">
    <cfRule type="expression" dxfId="85" priority="86" stopIfTrue="1">
      <formula>AND(D49&lt;&gt;"",E49="")</formula>
    </cfRule>
  </conditionalFormatting>
  <conditionalFormatting sqref="B49">
    <cfRule type="expression" dxfId="84" priority="87" stopIfTrue="1">
      <formula>AND(D49&lt;&gt;"",B49="")</formula>
    </cfRule>
  </conditionalFormatting>
  <conditionalFormatting sqref="F50">
    <cfRule type="expression" dxfId="83" priority="82" stopIfTrue="1">
      <formula>D50-F50&lt;&gt;0</formula>
    </cfRule>
  </conditionalFormatting>
  <conditionalFormatting sqref="E50">
    <cfRule type="expression" dxfId="82" priority="83" stopIfTrue="1">
      <formula>AND(D50&lt;&gt;"",E50="")</formula>
    </cfRule>
  </conditionalFormatting>
  <conditionalFormatting sqref="B50">
    <cfRule type="expression" dxfId="81" priority="84" stopIfTrue="1">
      <formula>AND(D50&lt;&gt;"",B50="")</formula>
    </cfRule>
  </conditionalFormatting>
  <conditionalFormatting sqref="F51">
    <cfRule type="expression" dxfId="80" priority="79" stopIfTrue="1">
      <formula>D51-F51&lt;&gt;0</formula>
    </cfRule>
  </conditionalFormatting>
  <conditionalFormatting sqref="E51">
    <cfRule type="expression" dxfId="79" priority="80" stopIfTrue="1">
      <formula>AND(D51&lt;&gt;"",E51="")</formula>
    </cfRule>
  </conditionalFormatting>
  <conditionalFormatting sqref="B51">
    <cfRule type="expression" dxfId="78" priority="81" stopIfTrue="1">
      <formula>AND(D51&lt;&gt;"",B51="")</formula>
    </cfRule>
  </conditionalFormatting>
  <conditionalFormatting sqref="F52">
    <cfRule type="expression" dxfId="77" priority="76" stopIfTrue="1">
      <formula>D52-F52&lt;&gt;0</formula>
    </cfRule>
  </conditionalFormatting>
  <conditionalFormatting sqref="E52">
    <cfRule type="expression" dxfId="76" priority="77" stopIfTrue="1">
      <formula>AND(D52&lt;&gt;"",E52="")</formula>
    </cfRule>
  </conditionalFormatting>
  <conditionalFormatting sqref="B52">
    <cfRule type="expression" dxfId="75" priority="78" stopIfTrue="1">
      <formula>AND(D52&lt;&gt;"",B52="")</formula>
    </cfRule>
  </conditionalFormatting>
  <conditionalFormatting sqref="F53">
    <cfRule type="expression" dxfId="74" priority="73" stopIfTrue="1">
      <formula>D53-F53&lt;&gt;0</formula>
    </cfRule>
  </conditionalFormatting>
  <conditionalFormatting sqref="E53">
    <cfRule type="expression" dxfId="73" priority="74" stopIfTrue="1">
      <formula>AND(D53&lt;&gt;"",E53="")</formula>
    </cfRule>
  </conditionalFormatting>
  <conditionalFormatting sqref="B53">
    <cfRule type="expression" dxfId="72" priority="75" stopIfTrue="1">
      <formula>AND(D53&lt;&gt;"",B53="")</formula>
    </cfRule>
  </conditionalFormatting>
  <conditionalFormatting sqref="F54">
    <cfRule type="expression" dxfId="71" priority="70" stopIfTrue="1">
      <formula>D54-F54&lt;&gt;0</formula>
    </cfRule>
  </conditionalFormatting>
  <conditionalFormatting sqref="E54">
    <cfRule type="expression" dxfId="70" priority="71" stopIfTrue="1">
      <formula>AND(D54&lt;&gt;"",E54="")</formula>
    </cfRule>
  </conditionalFormatting>
  <conditionalFormatting sqref="B54">
    <cfRule type="expression" dxfId="69" priority="72" stopIfTrue="1">
      <formula>AND(D54&lt;&gt;"",B54="")</formula>
    </cfRule>
  </conditionalFormatting>
  <conditionalFormatting sqref="F55">
    <cfRule type="expression" dxfId="68" priority="67" stopIfTrue="1">
      <formula>D55-F55&lt;&gt;0</formula>
    </cfRule>
  </conditionalFormatting>
  <conditionalFormatting sqref="E55">
    <cfRule type="expression" dxfId="67" priority="68" stopIfTrue="1">
      <formula>AND(D55&lt;&gt;"",E55="")</formula>
    </cfRule>
  </conditionalFormatting>
  <conditionalFormatting sqref="B55">
    <cfRule type="expression" dxfId="66" priority="69" stopIfTrue="1">
      <formula>AND(D55&lt;&gt;"",B55="")</formula>
    </cfRule>
  </conditionalFormatting>
  <conditionalFormatting sqref="F56">
    <cfRule type="expression" dxfId="65" priority="64" stopIfTrue="1">
      <formula>D56-F56&lt;&gt;0</formula>
    </cfRule>
  </conditionalFormatting>
  <conditionalFormatting sqref="E56">
    <cfRule type="expression" dxfId="64" priority="65" stopIfTrue="1">
      <formula>AND(D56&lt;&gt;"",E56="")</formula>
    </cfRule>
  </conditionalFormatting>
  <conditionalFormatting sqref="B56">
    <cfRule type="expression" dxfId="63" priority="66" stopIfTrue="1">
      <formula>AND(D56&lt;&gt;"",B56="")</formula>
    </cfRule>
  </conditionalFormatting>
  <conditionalFormatting sqref="F57">
    <cfRule type="expression" dxfId="62" priority="61" stopIfTrue="1">
      <formula>D57-F57&lt;&gt;0</formula>
    </cfRule>
  </conditionalFormatting>
  <conditionalFormatting sqref="E57">
    <cfRule type="expression" dxfId="61" priority="62" stopIfTrue="1">
      <formula>AND(D57&lt;&gt;"",E57="")</formula>
    </cfRule>
  </conditionalFormatting>
  <conditionalFormatting sqref="B57">
    <cfRule type="expression" dxfId="60" priority="63" stopIfTrue="1">
      <formula>AND(D57&lt;&gt;"",B57="")</formula>
    </cfRule>
  </conditionalFormatting>
  <conditionalFormatting sqref="F58">
    <cfRule type="expression" dxfId="59" priority="58" stopIfTrue="1">
      <formula>D58-F58&lt;&gt;0</formula>
    </cfRule>
  </conditionalFormatting>
  <conditionalFormatting sqref="E58">
    <cfRule type="expression" dxfId="58" priority="59" stopIfTrue="1">
      <formula>AND(D58&lt;&gt;"",E58="")</formula>
    </cfRule>
  </conditionalFormatting>
  <conditionalFormatting sqref="B58">
    <cfRule type="expression" dxfId="57" priority="60" stopIfTrue="1">
      <formula>AND(D58&lt;&gt;"",B58="")</formula>
    </cfRule>
  </conditionalFormatting>
  <conditionalFormatting sqref="F59">
    <cfRule type="expression" dxfId="56" priority="55" stopIfTrue="1">
      <formula>D59-F59&lt;&gt;0</formula>
    </cfRule>
  </conditionalFormatting>
  <conditionalFormatting sqref="E59">
    <cfRule type="expression" dxfId="55" priority="56" stopIfTrue="1">
      <formula>AND(D59&lt;&gt;"",E59="")</formula>
    </cfRule>
  </conditionalFormatting>
  <conditionalFormatting sqref="B59">
    <cfRule type="expression" dxfId="54" priority="57" stopIfTrue="1">
      <formula>AND(D59&lt;&gt;"",B59="")</formula>
    </cfRule>
  </conditionalFormatting>
  <conditionalFormatting sqref="F60">
    <cfRule type="expression" dxfId="53" priority="52" stopIfTrue="1">
      <formula>D60-F60&lt;&gt;0</formula>
    </cfRule>
  </conditionalFormatting>
  <conditionalFormatting sqref="E60">
    <cfRule type="expression" dxfId="52" priority="53" stopIfTrue="1">
      <formula>AND(D60&lt;&gt;"",E60="")</formula>
    </cfRule>
  </conditionalFormatting>
  <conditionalFormatting sqref="B60">
    <cfRule type="expression" dxfId="51" priority="54" stopIfTrue="1">
      <formula>AND(D60&lt;&gt;"",B60="")</formula>
    </cfRule>
  </conditionalFormatting>
  <conditionalFormatting sqref="F61">
    <cfRule type="expression" dxfId="50" priority="49" stopIfTrue="1">
      <formula>D61-F61&lt;&gt;0</formula>
    </cfRule>
  </conditionalFormatting>
  <conditionalFormatting sqref="E61">
    <cfRule type="expression" dxfId="49" priority="50" stopIfTrue="1">
      <formula>AND(D61&lt;&gt;"",E61="")</formula>
    </cfRule>
  </conditionalFormatting>
  <conditionalFormatting sqref="B61">
    <cfRule type="expression" dxfId="48" priority="51" stopIfTrue="1">
      <formula>AND(D61&lt;&gt;"",B61="")</formula>
    </cfRule>
  </conditionalFormatting>
  <conditionalFormatting sqref="F62">
    <cfRule type="expression" dxfId="47" priority="46" stopIfTrue="1">
      <formula>D62-F62&lt;&gt;0</formula>
    </cfRule>
  </conditionalFormatting>
  <conditionalFormatting sqref="E62">
    <cfRule type="expression" dxfId="46" priority="47" stopIfTrue="1">
      <formula>AND(D62&lt;&gt;"",E62="")</formula>
    </cfRule>
  </conditionalFormatting>
  <conditionalFormatting sqref="B62">
    <cfRule type="expression" dxfId="45" priority="48" stopIfTrue="1">
      <formula>AND(D62&lt;&gt;"",B62="")</formula>
    </cfRule>
  </conditionalFormatting>
  <conditionalFormatting sqref="F63">
    <cfRule type="expression" dxfId="44" priority="43" stopIfTrue="1">
      <formula>D63-F63&lt;&gt;0</formula>
    </cfRule>
  </conditionalFormatting>
  <conditionalFormatting sqref="E63">
    <cfRule type="expression" dxfId="43" priority="44" stopIfTrue="1">
      <formula>AND(D63&lt;&gt;"",E63="")</formula>
    </cfRule>
  </conditionalFormatting>
  <conditionalFormatting sqref="B63">
    <cfRule type="expression" dxfId="42" priority="45" stopIfTrue="1">
      <formula>AND(D63&lt;&gt;"",B63="")</formula>
    </cfRule>
  </conditionalFormatting>
  <conditionalFormatting sqref="F64">
    <cfRule type="expression" dxfId="41" priority="40" stopIfTrue="1">
      <formula>D64-F64&lt;&gt;0</formula>
    </cfRule>
  </conditionalFormatting>
  <conditionalFormatting sqref="E64">
    <cfRule type="expression" dxfId="40" priority="41" stopIfTrue="1">
      <formula>AND(D64&lt;&gt;"",E64="")</formula>
    </cfRule>
  </conditionalFormatting>
  <conditionalFormatting sqref="B64">
    <cfRule type="expression" dxfId="39" priority="42" stopIfTrue="1">
      <formula>AND(D64&lt;&gt;"",B64="")</formula>
    </cfRule>
  </conditionalFormatting>
  <conditionalFormatting sqref="F65">
    <cfRule type="expression" dxfId="38" priority="37" stopIfTrue="1">
      <formula>D65-F65&lt;&gt;0</formula>
    </cfRule>
  </conditionalFormatting>
  <conditionalFormatting sqref="E65">
    <cfRule type="expression" dxfId="37" priority="38" stopIfTrue="1">
      <formula>AND(D65&lt;&gt;"",E65="")</formula>
    </cfRule>
  </conditionalFormatting>
  <conditionalFormatting sqref="B65">
    <cfRule type="expression" dxfId="36" priority="39" stopIfTrue="1">
      <formula>AND(D65&lt;&gt;"",B65="")</formula>
    </cfRule>
  </conditionalFormatting>
  <conditionalFormatting sqref="F66">
    <cfRule type="expression" dxfId="35" priority="34" stopIfTrue="1">
      <formula>D66-F66&lt;&gt;0</formula>
    </cfRule>
  </conditionalFormatting>
  <conditionalFormatting sqref="E66">
    <cfRule type="expression" dxfId="34" priority="35" stopIfTrue="1">
      <formula>AND(D66&lt;&gt;"",E66="")</formula>
    </cfRule>
  </conditionalFormatting>
  <conditionalFormatting sqref="B66">
    <cfRule type="expression" dxfId="33" priority="36" stopIfTrue="1">
      <formula>AND(D66&lt;&gt;"",B66="")</formula>
    </cfRule>
  </conditionalFormatting>
  <conditionalFormatting sqref="F67">
    <cfRule type="expression" dxfId="32" priority="31" stopIfTrue="1">
      <formula>D67-F67&lt;&gt;0</formula>
    </cfRule>
  </conditionalFormatting>
  <conditionalFormatting sqref="E67">
    <cfRule type="expression" dxfId="31" priority="32" stopIfTrue="1">
      <formula>AND(D67&lt;&gt;"",E67="")</formula>
    </cfRule>
  </conditionalFormatting>
  <conditionalFormatting sqref="B67">
    <cfRule type="expression" dxfId="30" priority="33" stopIfTrue="1">
      <formula>AND(D67&lt;&gt;"",B67="")</formula>
    </cfRule>
  </conditionalFormatting>
  <conditionalFormatting sqref="F68">
    <cfRule type="expression" dxfId="29" priority="28" stopIfTrue="1">
      <formula>D68-F68&lt;&gt;0</formula>
    </cfRule>
  </conditionalFormatting>
  <conditionalFormatting sqref="E68">
    <cfRule type="expression" dxfId="28" priority="29" stopIfTrue="1">
      <formula>AND(D68&lt;&gt;"",E68="")</formula>
    </cfRule>
  </conditionalFormatting>
  <conditionalFormatting sqref="B68">
    <cfRule type="expression" dxfId="27" priority="30" stopIfTrue="1">
      <formula>AND(D68&lt;&gt;"",B68="")</formula>
    </cfRule>
  </conditionalFormatting>
  <conditionalFormatting sqref="F69">
    <cfRule type="expression" dxfId="26" priority="25" stopIfTrue="1">
      <formula>D69-F69&lt;&gt;0</formula>
    </cfRule>
  </conditionalFormatting>
  <conditionalFormatting sqref="E69">
    <cfRule type="expression" dxfId="25" priority="26" stopIfTrue="1">
      <formula>AND(D69&lt;&gt;"",E69="")</formula>
    </cfRule>
  </conditionalFormatting>
  <conditionalFormatting sqref="B69">
    <cfRule type="expression" dxfId="24" priority="27" stopIfTrue="1">
      <formula>AND(D69&lt;&gt;"",B69="")</formula>
    </cfRule>
  </conditionalFormatting>
  <conditionalFormatting sqref="F70">
    <cfRule type="expression" dxfId="23" priority="22" stopIfTrue="1">
      <formula>D70-F70&lt;&gt;0</formula>
    </cfRule>
  </conditionalFormatting>
  <conditionalFormatting sqref="E70">
    <cfRule type="expression" dxfId="22" priority="23" stopIfTrue="1">
      <formula>AND(D70&lt;&gt;"",E70="")</formula>
    </cfRule>
  </conditionalFormatting>
  <conditionalFormatting sqref="B70">
    <cfRule type="expression" dxfId="21" priority="24" stopIfTrue="1">
      <formula>AND(D70&lt;&gt;"",B70="")</formula>
    </cfRule>
  </conditionalFormatting>
  <conditionalFormatting sqref="F71">
    <cfRule type="expression" dxfId="20" priority="19" stopIfTrue="1">
      <formula>D71-F71&lt;&gt;0</formula>
    </cfRule>
  </conditionalFormatting>
  <conditionalFormatting sqref="E71">
    <cfRule type="expression" dxfId="19" priority="20" stopIfTrue="1">
      <formula>AND(D71&lt;&gt;"",E71="")</formula>
    </cfRule>
  </conditionalFormatting>
  <conditionalFormatting sqref="B71">
    <cfRule type="expression" dxfId="18" priority="21" stopIfTrue="1">
      <formula>AND(D71&lt;&gt;"",B71="")</formula>
    </cfRule>
  </conditionalFormatting>
  <conditionalFormatting sqref="F72">
    <cfRule type="expression" dxfId="17" priority="16" stopIfTrue="1">
      <formula>D72-F72&lt;&gt;0</formula>
    </cfRule>
  </conditionalFormatting>
  <conditionalFormatting sqref="E72">
    <cfRule type="expression" dxfId="16" priority="17" stopIfTrue="1">
      <formula>AND(D72&lt;&gt;"",E72="")</formula>
    </cfRule>
  </conditionalFormatting>
  <conditionalFormatting sqref="B72">
    <cfRule type="expression" dxfId="15" priority="18" stopIfTrue="1">
      <formula>AND(D72&lt;&gt;"",B72="")</formula>
    </cfRule>
  </conditionalFormatting>
  <conditionalFormatting sqref="F73">
    <cfRule type="expression" dxfId="14" priority="13" stopIfTrue="1">
      <formula>D73-F73&lt;&gt;0</formula>
    </cfRule>
  </conditionalFormatting>
  <conditionalFormatting sqref="E73">
    <cfRule type="expression" dxfId="13" priority="14" stopIfTrue="1">
      <formula>AND(D73&lt;&gt;"",E73="")</formula>
    </cfRule>
  </conditionalFormatting>
  <conditionalFormatting sqref="B73">
    <cfRule type="expression" dxfId="12" priority="15" stopIfTrue="1">
      <formula>AND(D73&lt;&gt;"",B73="")</formula>
    </cfRule>
  </conditionalFormatting>
  <conditionalFormatting sqref="F74">
    <cfRule type="expression" dxfId="11" priority="10" stopIfTrue="1">
      <formula>D74-F74&lt;&gt;0</formula>
    </cfRule>
  </conditionalFormatting>
  <conditionalFormatting sqref="E74">
    <cfRule type="expression" dxfId="10" priority="11" stopIfTrue="1">
      <formula>AND(D74&lt;&gt;"",E74="")</formula>
    </cfRule>
  </conditionalFormatting>
  <conditionalFormatting sqref="B74">
    <cfRule type="expression" dxfId="9" priority="12" stopIfTrue="1">
      <formula>AND(D74&lt;&gt;"",B74="")</formula>
    </cfRule>
  </conditionalFormatting>
  <conditionalFormatting sqref="F75">
    <cfRule type="expression" dxfId="8" priority="7" stopIfTrue="1">
      <formula>D75-F75&lt;&gt;0</formula>
    </cfRule>
  </conditionalFormatting>
  <conditionalFormatting sqref="E75">
    <cfRule type="expression" dxfId="7" priority="8" stopIfTrue="1">
      <formula>AND(D75&lt;&gt;"",E75="")</formula>
    </cfRule>
  </conditionalFormatting>
  <conditionalFormatting sqref="B75">
    <cfRule type="expression" dxfId="6" priority="9" stopIfTrue="1">
      <formula>AND(D75&lt;&gt;"",B75="")</formula>
    </cfRule>
  </conditionalFormatting>
  <conditionalFormatting sqref="F76">
    <cfRule type="expression" dxfId="5" priority="4" stopIfTrue="1">
      <formula>D76-F76&lt;&gt;0</formula>
    </cfRule>
  </conditionalFormatting>
  <conditionalFormatting sqref="E76">
    <cfRule type="expression" dxfId="4" priority="5" stopIfTrue="1">
      <formula>AND(D76&lt;&gt;"",E76="")</formula>
    </cfRule>
  </conditionalFormatting>
  <conditionalFormatting sqref="B76">
    <cfRule type="expression" dxfId="3" priority="6" stopIfTrue="1">
      <formula>AND(D76&lt;&gt;"",B76="")</formula>
    </cfRule>
  </conditionalFormatting>
  <conditionalFormatting sqref="F77">
    <cfRule type="expression" dxfId="2" priority="1" stopIfTrue="1">
      <formula>D77-F77&lt;&gt;0</formula>
    </cfRule>
  </conditionalFormatting>
  <conditionalFormatting sqref="E77">
    <cfRule type="expression" dxfId="1" priority="2" stopIfTrue="1">
      <formula>AND(D77&lt;&gt;"",E77="")</formula>
    </cfRule>
  </conditionalFormatting>
  <conditionalFormatting sqref="B77">
    <cfRule type="expression" dxfId="0" priority="3" stopIfTrue="1">
      <formula>AND(D77&lt;&gt;"",B77="")</formula>
    </cfRule>
  </conditionalFormatting>
  <dataValidations count="2">
    <dataValidation type="date" operator="greaterThan" allowBlank="1" showInputMessage="1" showErrorMessage="1" sqref="E11:E77">
      <formula1>35065</formula1>
    </dataValidation>
    <dataValidation type="custom" allowBlank="1" showInputMessage="1" showErrorMessage="1" sqref="D11:D77">
      <formula1>INT(D11*100)/100=D11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6:I19"/>
  <sheetViews>
    <sheetView workbookViewId="0"/>
  </sheetViews>
  <sheetFormatPr baseColWidth="10" defaultRowHeight="12.75" x14ac:dyDescent="0.2"/>
  <cols>
    <col min="1" max="1" width="9.28515625" customWidth="1"/>
    <col min="2" max="2" width="23" customWidth="1"/>
    <col min="3" max="3" width="23.140625" bestFit="1" customWidth="1"/>
    <col min="4" max="4" width="21.140625" customWidth="1"/>
    <col min="5" max="5" width="17.5703125" customWidth="1"/>
    <col min="6" max="6" width="11.7109375" bestFit="1" customWidth="1"/>
    <col min="7" max="7" width="14.5703125" bestFit="1" customWidth="1"/>
    <col min="8" max="8" width="17.140625" bestFit="1" customWidth="1"/>
  </cols>
  <sheetData>
    <row r="6" spans="1:9" x14ac:dyDescent="0.2">
      <c r="B6" s="83" t="s">
        <v>573</v>
      </c>
      <c r="C6" t="s">
        <v>583</v>
      </c>
      <c r="D6" t="s">
        <v>584</v>
      </c>
      <c r="E6" t="s">
        <v>585</v>
      </c>
    </row>
    <row r="7" spans="1:9" x14ac:dyDescent="0.2">
      <c r="A7" s="72" t="s">
        <v>473</v>
      </c>
      <c r="B7" s="332"/>
      <c r="C7" s="333"/>
      <c r="D7" s="333"/>
      <c r="E7" s="333"/>
    </row>
    <row r="9" spans="1:9" x14ac:dyDescent="0.2">
      <c r="B9" t="s">
        <v>574</v>
      </c>
      <c r="C9" s="83" t="s">
        <v>575</v>
      </c>
      <c r="D9" s="72" t="s">
        <v>580</v>
      </c>
      <c r="E9" s="72" t="s">
        <v>577</v>
      </c>
      <c r="F9" s="72" t="s">
        <v>578</v>
      </c>
    </row>
    <row r="10" spans="1:9" x14ac:dyDescent="0.2">
      <c r="A10" t="s">
        <v>471</v>
      </c>
      <c r="B10" s="332"/>
      <c r="C10" s="332"/>
      <c r="D10" s="332"/>
      <c r="E10" s="332"/>
      <c r="F10" s="332"/>
    </row>
    <row r="12" spans="1:9" x14ac:dyDescent="0.2">
      <c r="B12" t="s">
        <v>463</v>
      </c>
      <c r="C12" s="72" t="s">
        <v>472</v>
      </c>
      <c r="D12" t="s">
        <v>465</v>
      </c>
    </row>
    <row r="13" spans="1:9" x14ac:dyDescent="0.2">
      <c r="A13" t="s">
        <v>466</v>
      </c>
      <c r="B13" s="332"/>
      <c r="C13" s="333"/>
      <c r="D13" s="333"/>
    </row>
    <row r="15" spans="1:9" x14ac:dyDescent="0.2">
      <c r="B15" t="s">
        <v>491</v>
      </c>
      <c r="C15" t="s">
        <v>492</v>
      </c>
      <c r="D15" t="s">
        <v>493</v>
      </c>
      <c r="E15" t="s">
        <v>494</v>
      </c>
      <c r="F15" t="s">
        <v>495</v>
      </c>
      <c r="G15" t="s">
        <v>496</v>
      </c>
      <c r="H15" t="s">
        <v>497</v>
      </c>
      <c r="I15" t="s">
        <v>509</v>
      </c>
    </row>
    <row r="16" spans="1:9" x14ac:dyDescent="0.2">
      <c r="A16" t="s">
        <v>490</v>
      </c>
      <c r="B16" s="332"/>
      <c r="C16" s="333"/>
      <c r="D16" s="333"/>
      <c r="E16" s="333"/>
      <c r="F16" s="333"/>
      <c r="G16" s="333"/>
      <c r="H16" s="333"/>
      <c r="I16" s="333"/>
    </row>
    <row r="17" spans="2:5" x14ac:dyDescent="0.2">
      <c r="B17" s="332"/>
      <c r="C17" s="333"/>
      <c r="D17" s="333"/>
      <c r="E17" s="333"/>
    </row>
    <row r="18" spans="2:5" x14ac:dyDescent="0.2">
      <c r="B18" s="332"/>
      <c r="C18" s="333"/>
      <c r="D18" s="333"/>
      <c r="E18" s="333"/>
    </row>
    <row r="19" spans="2:5" x14ac:dyDescent="0.2">
      <c r="B19" s="332"/>
      <c r="C19" s="333"/>
      <c r="D19" s="333"/>
      <c r="E19" s="333"/>
    </row>
  </sheetData>
  <sheetProtection sort="0" autoFilter="0"/>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A71"/>
  <sheetViews>
    <sheetView zoomScale="115" zoomScaleNormal="115" workbookViewId="0">
      <selection activeCell="C39" sqref="C39"/>
    </sheetView>
  </sheetViews>
  <sheetFormatPr baseColWidth="10" defaultRowHeight="12.75" x14ac:dyDescent="0.2"/>
  <cols>
    <col min="7" max="7" width="10.28515625" customWidth="1"/>
    <col min="8" max="8" width="14.28515625" customWidth="1"/>
  </cols>
  <sheetData>
    <row r="1" spans="1:1" ht="15" x14ac:dyDescent="0.25">
      <c r="A1" s="71" t="s">
        <v>56</v>
      </c>
    </row>
    <row r="3" spans="1:1" x14ac:dyDescent="0.2">
      <c r="A3" s="72" t="s">
        <v>638</v>
      </c>
    </row>
    <row r="4" spans="1:1" x14ac:dyDescent="0.2">
      <c r="A4" s="72" t="s">
        <v>57</v>
      </c>
    </row>
    <row r="5" spans="1:1" x14ac:dyDescent="0.2">
      <c r="A5" s="72"/>
    </row>
    <row r="6" spans="1:1" x14ac:dyDescent="0.2">
      <c r="A6" s="72" t="s">
        <v>58</v>
      </c>
    </row>
    <row r="7" spans="1:1" x14ac:dyDescent="0.2">
      <c r="A7" s="72" t="s">
        <v>59</v>
      </c>
    </row>
    <row r="8" spans="1:1" x14ac:dyDescent="0.2">
      <c r="A8" s="72"/>
    </row>
    <row r="9" spans="1:1" x14ac:dyDescent="0.2">
      <c r="A9" s="72" t="s">
        <v>639</v>
      </c>
    </row>
    <row r="10" spans="1:1" x14ac:dyDescent="0.2">
      <c r="A10" s="72" t="s">
        <v>671</v>
      </c>
    </row>
    <row r="11" spans="1:1" x14ac:dyDescent="0.2">
      <c r="A11" s="72" t="s">
        <v>672</v>
      </c>
    </row>
    <row r="12" spans="1:1" x14ac:dyDescent="0.2">
      <c r="A12" s="72"/>
    </row>
    <row r="13" spans="1:1" x14ac:dyDescent="0.2">
      <c r="A13" s="73" t="s">
        <v>640</v>
      </c>
    </row>
    <row r="14" spans="1:1" x14ac:dyDescent="0.2">
      <c r="A14" s="73" t="s">
        <v>641</v>
      </c>
    </row>
    <row r="16" spans="1:1" x14ac:dyDescent="0.2">
      <c r="A16" s="73" t="s">
        <v>60</v>
      </c>
    </row>
    <row r="17" spans="1:1" x14ac:dyDescent="0.2">
      <c r="A17" s="72" t="s">
        <v>642</v>
      </c>
    </row>
    <row r="18" spans="1:1" x14ac:dyDescent="0.2">
      <c r="A18" s="72" t="s">
        <v>643</v>
      </c>
    </row>
    <row r="19" spans="1:1" x14ac:dyDescent="0.2">
      <c r="A19" s="72" t="s">
        <v>644</v>
      </c>
    </row>
    <row r="20" spans="1:1" x14ac:dyDescent="0.2">
      <c r="A20" s="72"/>
    </row>
    <row r="21" spans="1:1" x14ac:dyDescent="0.2">
      <c r="A21" s="72" t="s">
        <v>645</v>
      </c>
    </row>
    <row r="22" spans="1:1" x14ac:dyDescent="0.2">
      <c r="A22" s="72" t="s">
        <v>646</v>
      </c>
    </row>
    <row r="23" spans="1:1" x14ac:dyDescent="0.2">
      <c r="A23" s="72" t="s">
        <v>647</v>
      </c>
    </row>
    <row r="24" spans="1:1" x14ac:dyDescent="0.2">
      <c r="A24" s="72"/>
    </row>
    <row r="25" spans="1:1" x14ac:dyDescent="0.2">
      <c r="A25" s="72"/>
    </row>
    <row r="26" spans="1:1" x14ac:dyDescent="0.2">
      <c r="A26" s="73" t="s">
        <v>61</v>
      </c>
    </row>
    <row r="27" spans="1:1" x14ac:dyDescent="0.2">
      <c r="A27" s="72" t="s">
        <v>648</v>
      </c>
    </row>
    <row r="28" spans="1:1" x14ac:dyDescent="0.2">
      <c r="A28" s="72" t="s">
        <v>67</v>
      </c>
    </row>
    <row r="29" spans="1:1" x14ac:dyDescent="0.2">
      <c r="A29" s="72"/>
    </row>
    <row r="30" spans="1:1" x14ac:dyDescent="0.2">
      <c r="A30" s="72" t="s">
        <v>649</v>
      </c>
    </row>
    <row r="31" spans="1:1" x14ac:dyDescent="0.2">
      <c r="A31" s="72"/>
    </row>
    <row r="32" spans="1:1" x14ac:dyDescent="0.2">
      <c r="A32" s="74" t="s">
        <v>62</v>
      </c>
    </row>
    <row r="33" spans="1:1" x14ac:dyDescent="0.2">
      <c r="A33" s="72" t="s">
        <v>650</v>
      </c>
    </row>
    <row r="34" spans="1:1" x14ac:dyDescent="0.2">
      <c r="A34" s="72" t="s">
        <v>651</v>
      </c>
    </row>
    <row r="36" spans="1:1" x14ac:dyDescent="0.2">
      <c r="A36" s="74" t="s">
        <v>63</v>
      </c>
    </row>
    <row r="37" spans="1:1" x14ac:dyDescent="0.2">
      <c r="A37" s="72" t="s">
        <v>652</v>
      </c>
    </row>
    <row r="38" spans="1:1" x14ac:dyDescent="0.2">
      <c r="A38" s="72" t="s">
        <v>653</v>
      </c>
    </row>
    <row r="39" spans="1:1" x14ac:dyDescent="0.2">
      <c r="A39" s="72" t="s">
        <v>654</v>
      </c>
    </row>
    <row r="40" spans="1:1" x14ac:dyDescent="0.2">
      <c r="A40" s="72" t="s">
        <v>71</v>
      </c>
    </row>
    <row r="41" spans="1:1" x14ac:dyDescent="0.2">
      <c r="A41" s="72" t="s">
        <v>655</v>
      </c>
    </row>
    <row r="42" spans="1:1" x14ac:dyDescent="0.2">
      <c r="A42" s="72"/>
    </row>
    <row r="43" spans="1:1" x14ac:dyDescent="0.2">
      <c r="A43" s="72" t="s">
        <v>68</v>
      </c>
    </row>
    <row r="44" spans="1:1" x14ac:dyDescent="0.2">
      <c r="A44" s="72" t="s">
        <v>69</v>
      </c>
    </row>
    <row r="45" spans="1:1" x14ac:dyDescent="0.2">
      <c r="A45" s="72" t="s">
        <v>70</v>
      </c>
    </row>
    <row r="46" spans="1:1" x14ac:dyDescent="0.2">
      <c r="A46" s="72"/>
    </row>
    <row r="47" spans="1:1" x14ac:dyDescent="0.2">
      <c r="A47" s="72" t="s">
        <v>81</v>
      </c>
    </row>
    <row r="48" spans="1:1" x14ac:dyDescent="0.2">
      <c r="A48" s="72"/>
    </row>
    <row r="49" spans="1:1" x14ac:dyDescent="0.2">
      <c r="A49" s="72" t="s">
        <v>669</v>
      </c>
    </row>
    <row r="50" spans="1:1" x14ac:dyDescent="0.2">
      <c r="A50" s="72" t="s">
        <v>670</v>
      </c>
    </row>
    <row r="52" spans="1:1" x14ac:dyDescent="0.2">
      <c r="A52" s="73" t="s">
        <v>64</v>
      </c>
    </row>
    <row r="53" spans="1:1" x14ac:dyDescent="0.2">
      <c r="A53" s="72" t="s">
        <v>87</v>
      </c>
    </row>
    <row r="54" spans="1:1" x14ac:dyDescent="0.2">
      <c r="A54" s="72" t="s">
        <v>656</v>
      </c>
    </row>
    <row r="55" spans="1:1" x14ac:dyDescent="0.2">
      <c r="A55" s="72" t="s">
        <v>657</v>
      </c>
    </row>
    <row r="56" spans="1:1" x14ac:dyDescent="0.2">
      <c r="A56" s="74" t="s">
        <v>658</v>
      </c>
    </row>
    <row r="57" spans="1:1" x14ac:dyDescent="0.2">
      <c r="A57" s="72" t="s">
        <v>659</v>
      </c>
    </row>
    <row r="58" spans="1:1" x14ac:dyDescent="0.2">
      <c r="A58" s="72" t="s">
        <v>660</v>
      </c>
    </row>
    <row r="59" spans="1:1" x14ac:dyDescent="0.2">
      <c r="A59" s="72"/>
    </row>
    <row r="60" spans="1:1" x14ac:dyDescent="0.2">
      <c r="A60" s="72" t="s">
        <v>661</v>
      </c>
    </row>
    <row r="61" spans="1:1" x14ac:dyDescent="0.2">
      <c r="A61" s="72" t="s">
        <v>662</v>
      </c>
    </row>
    <row r="64" spans="1:1" x14ac:dyDescent="0.2">
      <c r="A64" s="72" t="s">
        <v>663</v>
      </c>
    </row>
    <row r="65" spans="1:1" x14ac:dyDescent="0.2">
      <c r="A65" s="72" t="s">
        <v>664</v>
      </c>
    </row>
    <row r="66" spans="1:1" x14ac:dyDescent="0.2">
      <c r="A66" s="72" t="s">
        <v>65</v>
      </c>
    </row>
    <row r="67" spans="1:1" x14ac:dyDescent="0.2">
      <c r="A67" s="72" t="s">
        <v>66</v>
      </c>
    </row>
    <row r="70" spans="1:1" x14ac:dyDescent="0.2">
      <c r="A70" s="73" t="s">
        <v>665</v>
      </c>
    </row>
    <row r="71" spans="1:1" ht="15" x14ac:dyDescent="0.25">
      <c r="A71" s="442" t="s">
        <v>666</v>
      </c>
    </row>
  </sheetData>
  <sheetProtection sort="0" autoFilter="0"/>
  <phoneticPr fontId="22" type="noConversion"/>
  <pageMargins left="0.62" right="0.41"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AC149"/>
  <sheetViews>
    <sheetView topLeftCell="A115" zoomScale="85" zoomScaleNormal="85" workbookViewId="0">
      <selection activeCell="D146" sqref="D146:L146"/>
    </sheetView>
  </sheetViews>
  <sheetFormatPr baseColWidth="10" defaultRowHeight="12.75" x14ac:dyDescent="0.2"/>
  <cols>
    <col min="1" max="1" width="26.42578125" style="83" customWidth="1"/>
    <col min="2" max="2" width="21.28515625" style="83" customWidth="1"/>
    <col min="3" max="3" width="14.42578125" style="83" customWidth="1"/>
    <col min="4" max="4" width="11.42578125" style="83"/>
    <col min="5" max="5" width="13.42578125" style="83" customWidth="1"/>
    <col min="6" max="6" width="14.5703125" style="83" customWidth="1"/>
    <col min="7" max="7" width="19.28515625" style="83" customWidth="1"/>
    <col min="8" max="8" width="12.7109375" style="83" customWidth="1"/>
    <col min="9" max="9" width="11.42578125" style="83"/>
    <col min="10" max="10" width="15.85546875" style="83" customWidth="1"/>
    <col min="11" max="11" width="14.7109375" style="83" customWidth="1"/>
    <col min="12" max="12" width="14.5703125" style="83" customWidth="1"/>
    <col min="13" max="16384" width="11.42578125" style="83"/>
  </cols>
  <sheetData>
    <row r="1" spans="1:29" x14ac:dyDescent="0.2">
      <c r="A1" s="85">
        <v>1</v>
      </c>
      <c r="B1" s="83" t="s">
        <v>90</v>
      </c>
      <c r="C1" s="83" t="s">
        <v>241</v>
      </c>
      <c r="D1" s="83" t="s">
        <v>242</v>
      </c>
      <c r="E1" s="83" t="s">
        <v>243</v>
      </c>
      <c r="F1" s="83" t="s">
        <v>244</v>
      </c>
      <c r="G1" s="83" t="s">
        <v>245</v>
      </c>
      <c r="H1" s="83" t="s">
        <v>246</v>
      </c>
      <c r="I1" s="83" t="s">
        <v>247</v>
      </c>
      <c r="J1" s="83" t="s">
        <v>248</v>
      </c>
      <c r="K1" s="83" t="s">
        <v>249</v>
      </c>
      <c r="L1" s="83" t="s">
        <v>250</v>
      </c>
      <c r="M1" s="83" t="s">
        <v>251</v>
      </c>
      <c r="N1" s="83" t="s">
        <v>252</v>
      </c>
      <c r="O1" s="84" t="s">
        <v>253</v>
      </c>
      <c r="P1" s="83" t="s">
        <v>254</v>
      </c>
    </row>
    <row r="2" spans="1:29" x14ac:dyDescent="0.2">
      <c r="A2" s="86" t="s">
        <v>90</v>
      </c>
      <c r="B2" s="101" t="s">
        <v>695</v>
      </c>
      <c r="C2" s="87" t="s">
        <v>696</v>
      </c>
      <c r="D2" s="87" t="s">
        <v>697</v>
      </c>
      <c r="E2" s="87" t="s">
        <v>698</v>
      </c>
      <c r="F2" s="88"/>
      <c r="G2" s="88"/>
      <c r="H2" s="87"/>
      <c r="I2" s="87"/>
      <c r="J2" s="89">
        <v>0</v>
      </c>
      <c r="K2" s="87" t="s">
        <v>697</v>
      </c>
      <c r="L2" s="87" t="s">
        <v>698</v>
      </c>
      <c r="M2" s="87" t="s">
        <v>699</v>
      </c>
      <c r="N2" s="87" t="s">
        <v>438</v>
      </c>
      <c r="O2" s="87">
        <v>0</v>
      </c>
      <c r="P2" s="87" t="s">
        <v>700</v>
      </c>
    </row>
    <row r="3" spans="1:29" x14ac:dyDescent="0.2">
      <c r="A3" s="86" t="s">
        <v>255</v>
      </c>
      <c r="B3" s="87" t="s">
        <v>707</v>
      </c>
      <c r="C3" s="87" t="s">
        <v>708</v>
      </c>
      <c r="D3" s="87" t="s">
        <v>709</v>
      </c>
      <c r="E3" s="87" t="s">
        <v>710</v>
      </c>
      <c r="F3" s="87" t="s">
        <v>711</v>
      </c>
      <c r="G3" s="389" t="s">
        <v>712</v>
      </c>
      <c r="H3" s="390" t="s">
        <v>713</v>
      </c>
      <c r="I3" s="390" t="s">
        <v>714</v>
      </c>
      <c r="J3" s="390" t="s">
        <v>715</v>
      </c>
      <c r="K3" s="388" t="s">
        <v>716</v>
      </c>
      <c r="L3" s="388" t="s">
        <v>717</v>
      </c>
      <c r="M3" s="388" t="s">
        <v>718</v>
      </c>
      <c r="N3" s="388" t="s">
        <v>719</v>
      </c>
      <c r="O3" s="388">
        <v>0</v>
      </c>
      <c r="P3" s="388" t="s">
        <v>720</v>
      </c>
      <c r="Q3" s="388">
        <v>0</v>
      </c>
    </row>
    <row r="4" spans="1:29" x14ac:dyDescent="0.2">
      <c r="A4" s="86" t="s">
        <v>256</v>
      </c>
      <c r="B4" s="87" t="s">
        <v>705</v>
      </c>
      <c r="C4" s="87" t="s">
        <v>706</v>
      </c>
      <c r="I4" s="87" t="s">
        <v>257</v>
      </c>
      <c r="J4" s="87" t="s">
        <v>258</v>
      </c>
    </row>
    <row r="5" spans="1:29" x14ac:dyDescent="0.2">
      <c r="A5" s="387" t="s">
        <v>519</v>
      </c>
      <c r="B5" s="101" t="str">
        <f>IF(F5="","Landesamt für Gesundheit und Soziales",F5)</f>
        <v>Deutsches Rotes Kreuz (DRK), Landesverband Mecklenburg-Vorpommern e.V.</v>
      </c>
      <c r="C5" s="87" t="str">
        <f>IF(F5="","Abteilung 2 - Förderangelegenheiten","")</f>
        <v/>
      </c>
      <c r="D5" s="87" t="str">
        <f>IF(G5="",IF($J$3="LAGuS HRO","Friedrich-Engels-Platz 5 - 8",IF($J$3="LAGuS NB","Neustrelitzer Straße 120","Friedrich-Engels-Str. 47")),G5)</f>
        <v>Wismarsche Straße 298</v>
      </c>
      <c r="E5" s="87" t="str">
        <f>IF(I5="",IF($J$3="LAGuS HRO","18055 Rostock",IF($J$3="LAGuS NB","17033 Neubrandenburg","19061 Schwerin")),H5&amp;" "&amp;I5)</f>
        <v>19055 Schwerin</v>
      </c>
      <c r="F5" s="87" t="s">
        <v>701</v>
      </c>
      <c r="G5" s="87" t="s">
        <v>702</v>
      </c>
      <c r="H5" s="87" t="s">
        <v>703</v>
      </c>
      <c r="I5" s="87" t="s">
        <v>704</v>
      </c>
    </row>
    <row r="6" spans="1:29" x14ac:dyDescent="0.2">
      <c r="A6" s="86" t="s">
        <v>259</v>
      </c>
      <c r="B6" s="83" t="s">
        <v>260</v>
      </c>
      <c r="C6" s="83" t="s">
        <v>261</v>
      </c>
      <c r="D6" s="87" t="s">
        <v>262</v>
      </c>
      <c r="E6" s="83" t="s">
        <v>263</v>
      </c>
      <c r="F6" s="83" t="s">
        <v>264</v>
      </c>
      <c r="G6" s="83" t="s">
        <v>265</v>
      </c>
      <c r="H6" s="83" t="s">
        <v>266</v>
      </c>
      <c r="I6" s="83" t="s">
        <v>267</v>
      </c>
      <c r="J6" s="83" t="s">
        <v>268</v>
      </c>
      <c r="K6" s="83" t="s">
        <v>269</v>
      </c>
      <c r="L6" s="83" t="s">
        <v>270</v>
      </c>
      <c r="M6" s="83" t="s">
        <v>271</v>
      </c>
      <c r="N6" s="83" t="s">
        <v>272</v>
      </c>
      <c r="O6" s="83" t="s">
        <v>273</v>
      </c>
      <c r="P6" s="83" t="s">
        <v>274</v>
      </c>
      <c r="Q6" s="83" t="s">
        <v>275</v>
      </c>
      <c r="R6" s="83" t="s">
        <v>276</v>
      </c>
      <c r="S6" s="83" t="s">
        <v>277</v>
      </c>
      <c r="T6" s="83" t="s">
        <v>278</v>
      </c>
      <c r="U6" s="83" t="s">
        <v>279</v>
      </c>
      <c r="V6" s="83" t="s">
        <v>280</v>
      </c>
      <c r="W6" s="83" t="s">
        <v>281</v>
      </c>
      <c r="X6" s="83" t="s">
        <v>282</v>
      </c>
      <c r="Y6" s="83" t="s">
        <v>157</v>
      </c>
      <c r="Z6" s="330" t="s">
        <v>351</v>
      </c>
      <c r="AA6" s="330" t="s">
        <v>352</v>
      </c>
      <c r="AB6" s="330" t="s">
        <v>353</v>
      </c>
      <c r="AC6" s="330" t="s">
        <v>354</v>
      </c>
    </row>
    <row r="7" spans="1:29" x14ac:dyDescent="0.2">
      <c r="B7" s="87">
        <v>46806.43</v>
      </c>
      <c r="C7" s="87">
        <v>0</v>
      </c>
      <c r="D7" s="87">
        <v>0</v>
      </c>
      <c r="E7" s="87">
        <v>0</v>
      </c>
      <c r="F7" s="87">
        <v>0</v>
      </c>
      <c r="G7" s="87">
        <v>0</v>
      </c>
      <c r="H7" s="87">
        <v>0</v>
      </c>
      <c r="I7" s="87">
        <v>0</v>
      </c>
      <c r="J7" s="87">
        <v>0</v>
      </c>
      <c r="K7" s="87">
        <v>0</v>
      </c>
      <c r="L7" s="87">
        <v>0</v>
      </c>
      <c r="M7" s="87">
        <v>0</v>
      </c>
      <c r="N7" s="87">
        <v>0</v>
      </c>
      <c r="O7" s="87">
        <v>0</v>
      </c>
      <c r="P7" s="87">
        <v>0</v>
      </c>
      <c r="Q7" s="87">
        <v>0</v>
      </c>
      <c r="R7" s="87">
        <v>0</v>
      </c>
      <c r="S7" s="87">
        <v>0</v>
      </c>
      <c r="T7" s="87">
        <v>0</v>
      </c>
      <c r="U7" s="87">
        <v>0</v>
      </c>
      <c r="V7" s="87">
        <v>0</v>
      </c>
      <c r="W7" s="87">
        <v>0</v>
      </c>
      <c r="X7" s="87">
        <v>0</v>
      </c>
      <c r="Y7" s="87">
        <v>0</v>
      </c>
      <c r="Z7" s="87">
        <v>0</v>
      </c>
      <c r="AA7" s="87">
        <v>0</v>
      </c>
      <c r="AB7" s="87">
        <v>0</v>
      </c>
      <c r="AC7" s="87">
        <v>0</v>
      </c>
    </row>
    <row r="8" spans="1:29" x14ac:dyDescent="0.2">
      <c r="A8" s="408" t="s">
        <v>610</v>
      </c>
    </row>
    <row r="9" spans="1:29" x14ac:dyDescent="0.2">
      <c r="A9" s="86" t="s">
        <v>179</v>
      </c>
      <c r="B9" s="83" t="s">
        <v>283</v>
      </c>
      <c r="C9" s="83" t="s">
        <v>284</v>
      </c>
      <c r="D9" s="83" t="s">
        <v>285</v>
      </c>
      <c r="E9" s="83" t="s">
        <v>286</v>
      </c>
      <c r="F9" s="83" t="s">
        <v>287</v>
      </c>
      <c r="G9" s="83" t="s">
        <v>288</v>
      </c>
    </row>
    <row r="10" spans="1:29" x14ac:dyDescent="0.2">
      <c r="A10" s="87"/>
      <c r="B10" s="87">
        <v>29140</v>
      </c>
      <c r="C10" s="87">
        <v>0</v>
      </c>
      <c r="D10" s="87">
        <v>0</v>
      </c>
      <c r="E10" s="87">
        <v>0</v>
      </c>
      <c r="F10" s="87">
        <v>0</v>
      </c>
      <c r="G10" s="87">
        <v>0</v>
      </c>
    </row>
    <row r="12" spans="1:29" x14ac:dyDescent="0.2">
      <c r="A12" s="83" t="s">
        <v>128</v>
      </c>
      <c r="B12" s="87"/>
      <c r="G12" s="83" t="s">
        <v>547</v>
      </c>
      <c r="H12" s="83" t="s">
        <v>548</v>
      </c>
      <c r="I12" s="83" t="s">
        <v>541</v>
      </c>
      <c r="J12" s="83" t="s">
        <v>545</v>
      </c>
      <c r="K12" s="83" t="s">
        <v>553</v>
      </c>
      <c r="L12" s="83" t="s">
        <v>554</v>
      </c>
      <c r="M12" s="83" t="s">
        <v>529</v>
      </c>
      <c r="N12" s="392" t="s">
        <v>558</v>
      </c>
      <c r="O12" s="392" t="s">
        <v>559</v>
      </c>
      <c r="P12" s="392" t="s">
        <v>560</v>
      </c>
      <c r="Q12" s="83" t="s">
        <v>561</v>
      </c>
      <c r="R12" s="83" t="s">
        <v>562</v>
      </c>
    </row>
    <row r="13" spans="1:29" x14ac:dyDescent="0.2">
      <c r="A13" s="83" t="s">
        <v>170</v>
      </c>
      <c r="B13" s="87" t="s">
        <v>699</v>
      </c>
      <c r="F13" s="83" t="s">
        <v>542</v>
      </c>
      <c r="G13" s="87"/>
      <c r="H13" s="87"/>
      <c r="I13" s="87"/>
      <c r="J13" s="87"/>
      <c r="K13" s="87"/>
      <c r="L13" s="87"/>
      <c r="M13" s="87"/>
      <c r="N13" s="87"/>
      <c r="O13" s="87"/>
      <c r="P13" s="87"/>
      <c r="Q13" s="87"/>
      <c r="R13" s="87"/>
    </row>
    <row r="14" spans="1:29" x14ac:dyDescent="0.2">
      <c r="G14" s="87" t="s">
        <v>15</v>
      </c>
      <c r="H14" s="87" t="s">
        <v>549</v>
      </c>
    </row>
    <row r="15" spans="1:29" x14ac:dyDescent="0.2">
      <c r="A15" s="83" t="s">
        <v>289</v>
      </c>
      <c r="B15" s="83" t="s">
        <v>290</v>
      </c>
      <c r="C15" s="83" t="s">
        <v>291</v>
      </c>
      <c r="G15" s="87" t="s">
        <v>530</v>
      </c>
      <c r="H15" s="87" t="s">
        <v>550</v>
      </c>
    </row>
    <row r="16" spans="1:29" x14ac:dyDescent="0.2">
      <c r="A16" s="83" t="s">
        <v>292</v>
      </c>
      <c r="B16" s="87">
        <v>0</v>
      </c>
      <c r="C16" s="87">
        <v>0</v>
      </c>
      <c r="G16" s="87" t="s">
        <v>531</v>
      </c>
      <c r="H16" s="87" t="s">
        <v>551</v>
      </c>
    </row>
    <row r="17" spans="1:8" ht="13.5" thickBot="1" x14ac:dyDescent="0.25">
      <c r="G17" s="87" t="s">
        <v>533</v>
      </c>
      <c r="H17" s="87" t="s">
        <v>549</v>
      </c>
    </row>
    <row r="18" spans="1:8" ht="14.25" thickTop="1" thickBot="1" x14ac:dyDescent="0.25">
      <c r="A18" s="83" t="s">
        <v>293</v>
      </c>
      <c r="B18" s="90"/>
      <c r="C18" s="91">
        <f>IF(B18=0,0,DAY(B18)&amp;"."&amp;MONTH(B18)&amp;"."&amp;YEAR(B18))</f>
        <v>0</v>
      </c>
      <c r="G18" s="87" t="s">
        <v>532</v>
      </c>
      <c r="H18" s="87" t="s">
        <v>552</v>
      </c>
    </row>
    <row r="19" spans="1:8" ht="13.5" thickTop="1" x14ac:dyDescent="0.2">
      <c r="A19" s="83" t="s">
        <v>294</v>
      </c>
      <c r="B19" s="92"/>
      <c r="C19" s="93">
        <f>IF(B19=0,0,DAY(B19)&amp;"."&amp;MONTH(B19)&amp;"."&amp;YEAR(B19))</f>
        <v>0</v>
      </c>
      <c r="G19" s="87" t="s">
        <v>534</v>
      </c>
      <c r="H19" s="87" t="s">
        <v>49</v>
      </c>
    </row>
    <row r="20" spans="1:8" x14ac:dyDescent="0.2">
      <c r="G20" s="87" t="s">
        <v>535</v>
      </c>
      <c r="H20" s="87" t="s">
        <v>549</v>
      </c>
    </row>
    <row r="21" spans="1:8" x14ac:dyDescent="0.2">
      <c r="A21" s="83" t="s">
        <v>432</v>
      </c>
      <c r="B21" s="279" t="s">
        <v>721</v>
      </c>
      <c r="G21" s="87" t="s">
        <v>536</v>
      </c>
      <c r="H21" s="87" t="s">
        <v>549</v>
      </c>
    </row>
    <row r="24" spans="1:8" x14ac:dyDescent="0.2">
      <c r="A24" s="83" t="s">
        <v>295</v>
      </c>
      <c r="B24" s="87"/>
    </row>
    <row r="25" spans="1:8" ht="13.5" thickBot="1" x14ac:dyDescent="0.25"/>
    <row r="26" spans="1:8" ht="14.25" thickTop="1" thickBot="1" x14ac:dyDescent="0.25">
      <c r="A26" s="83" t="s">
        <v>296</v>
      </c>
      <c r="B26" s="94"/>
    </row>
    <row r="27" spans="1:8" ht="14.25" thickTop="1" thickBot="1" x14ac:dyDescent="0.25">
      <c r="A27" s="83" t="s">
        <v>297</v>
      </c>
      <c r="B27" s="94"/>
    </row>
    <row r="28" spans="1:8" ht="13.5" thickTop="1" x14ac:dyDescent="0.2"/>
    <row r="29" spans="1:8" x14ac:dyDescent="0.2">
      <c r="A29" s="83" t="s">
        <v>298</v>
      </c>
      <c r="C29" s="87"/>
      <c r="E29" s="84" t="s">
        <v>299</v>
      </c>
    </row>
    <row r="31" spans="1:8" x14ac:dyDescent="0.2">
      <c r="A31" s="83" t="s">
        <v>180</v>
      </c>
      <c r="B31" s="87">
        <v>0</v>
      </c>
    </row>
    <row r="32" spans="1:8" x14ac:dyDescent="0.2">
      <c r="A32" s="83" t="s">
        <v>189</v>
      </c>
      <c r="B32" s="87">
        <v>0</v>
      </c>
      <c r="D32" s="83" t="s">
        <v>589</v>
      </c>
    </row>
    <row r="33" spans="1:8" x14ac:dyDescent="0.2">
      <c r="A33" s="83" t="s">
        <v>191</v>
      </c>
      <c r="B33" s="87">
        <v>0</v>
      </c>
    </row>
    <row r="34" spans="1:8" x14ac:dyDescent="0.2">
      <c r="A34" s="83" t="s">
        <v>194</v>
      </c>
      <c r="B34" s="87">
        <v>0</v>
      </c>
    </row>
    <row r="36" spans="1:8" x14ac:dyDescent="0.2">
      <c r="A36" s="83" t="s">
        <v>198</v>
      </c>
      <c r="B36" s="87">
        <v>0</v>
      </c>
    </row>
    <row r="37" spans="1:8" x14ac:dyDescent="0.2">
      <c r="A37" s="83" t="s">
        <v>205</v>
      </c>
      <c r="B37" s="87">
        <v>0</v>
      </c>
    </row>
    <row r="38" spans="1:8" x14ac:dyDescent="0.2">
      <c r="A38" s="83" t="s">
        <v>300</v>
      </c>
      <c r="B38" s="87">
        <v>0</v>
      </c>
    </row>
    <row r="39" spans="1:8" x14ac:dyDescent="0.2">
      <c r="A39" s="83" t="s">
        <v>301</v>
      </c>
      <c r="B39" s="87">
        <v>0</v>
      </c>
    </row>
    <row r="40" spans="1:8" x14ac:dyDescent="0.2">
      <c r="A40" s="83" t="s">
        <v>302</v>
      </c>
      <c r="B40" s="87">
        <v>0</v>
      </c>
    </row>
    <row r="41" spans="1:8" x14ac:dyDescent="0.2">
      <c r="A41" s="404" t="s">
        <v>303</v>
      </c>
      <c r="B41" s="405">
        <v>0</v>
      </c>
      <c r="D41" s="83" t="s">
        <v>588</v>
      </c>
    </row>
    <row r="42" spans="1:8" x14ac:dyDescent="0.2">
      <c r="A42" s="83" t="s">
        <v>219</v>
      </c>
      <c r="B42" s="87">
        <v>0</v>
      </c>
      <c r="D42" s="83" t="s">
        <v>304</v>
      </c>
    </row>
    <row r="43" spans="1:8" x14ac:dyDescent="0.2">
      <c r="A43" s="83" t="s">
        <v>221</v>
      </c>
      <c r="B43" s="87">
        <v>0</v>
      </c>
      <c r="D43" s="83" t="s">
        <v>305</v>
      </c>
    </row>
    <row r="44" spans="1:8" x14ac:dyDescent="0.2">
      <c r="B44" s="87"/>
    </row>
    <row r="46" spans="1:8" x14ac:dyDescent="0.2">
      <c r="A46" s="83" t="s">
        <v>306</v>
      </c>
      <c r="B46" s="83" t="s">
        <v>307</v>
      </c>
      <c r="C46" s="83" t="s">
        <v>308</v>
      </c>
      <c r="D46" s="83" t="s">
        <v>309</v>
      </c>
      <c r="E46" s="83" t="s">
        <v>310</v>
      </c>
      <c r="F46" s="83" t="s">
        <v>311</v>
      </c>
      <c r="G46" s="83" t="s">
        <v>312</v>
      </c>
      <c r="H46" s="83" t="s">
        <v>313</v>
      </c>
    </row>
    <row r="47" spans="1:8" x14ac:dyDescent="0.2">
      <c r="A47" s="83" t="s">
        <v>314</v>
      </c>
      <c r="B47" s="87"/>
      <c r="C47" s="87"/>
      <c r="D47" s="87"/>
      <c r="E47" s="87"/>
      <c r="F47" s="87"/>
      <c r="G47" s="87"/>
      <c r="H47" s="87"/>
    </row>
    <row r="49" spans="1:10" x14ac:dyDescent="0.2">
      <c r="A49" s="83" t="s">
        <v>315</v>
      </c>
      <c r="B49" s="102" t="s">
        <v>316</v>
      </c>
      <c r="C49" s="102" t="s">
        <v>317</v>
      </c>
      <c r="D49" s="102" t="s">
        <v>318</v>
      </c>
      <c r="E49" s="102" t="s">
        <v>319</v>
      </c>
      <c r="F49" s="102" t="s">
        <v>320</v>
      </c>
      <c r="G49" s="102" t="s">
        <v>321</v>
      </c>
      <c r="H49" s="84"/>
    </row>
    <row r="50" spans="1:10" x14ac:dyDescent="0.2">
      <c r="B50" s="87"/>
      <c r="C50" s="87"/>
      <c r="D50" s="87"/>
      <c r="E50" s="87"/>
      <c r="F50" s="87"/>
      <c r="G50" s="87"/>
    </row>
    <row r="59" spans="1:10" x14ac:dyDescent="0.2">
      <c r="A59" s="83" t="s">
        <v>322</v>
      </c>
      <c r="B59" s="83" t="s">
        <v>323</v>
      </c>
      <c r="C59" s="83" t="s">
        <v>324</v>
      </c>
      <c r="D59" s="83" t="s">
        <v>325</v>
      </c>
      <c r="E59" s="83" t="s">
        <v>5</v>
      </c>
      <c r="F59" s="83" t="s">
        <v>326</v>
      </c>
      <c r="G59" s="83" t="s">
        <v>17</v>
      </c>
      <c r="H59" s="83" t="s">
        <v>381</v>
      </c>
      <c r="I59" s="83" t="s">
        <v>382</v>
      </c>
      <c r="J59" s="83" t="s">
        <v>488</v>
      </c>
    </row>
    <row r="60" spans="1:10" x14ac:dyDescent="0.2">
      <c r="A60" s="95" t="s">
        <v>327</v>
      </c>
      <c r="B60" s="96">
        <v>151553</v>
      </c>
      <c r="C60" s="96">
        <v>0</v>
      </c>
      <c r="D60" s="96" t="s">
        <v>722</v>
      </c>
      <c r="E60" s="96">
        <v>46806.43</v>
      </c>
      <c r="F60" s="96">
        <v>1</v>
      </c>
      <c r="G60" s="96" t="s">
        <v>328</v>
      </c>
      <c r="H60" s="96">
        <v>0</v>
      </c>
      <c r="I60" s="96" t="s">
        <v>723</v>
      </c>
      <c r="J60" s="96" t="s">
        <v>393</v>
      </c>
    </row>
    <row r="61" spans="1:10" x14ac:dyDescent="0.2">
      <c r="A61" s="97" t="s">
        <v>328</v>
      </c>
      <c r="B61" s="96">
        <v>151553</v>
      </c>
      <c r="C61" s="96">
        <v>0</v>
      </c>
      <c r="D61" s="96" t="s">
        <v>724</v>
      </c>
      <c r="E61" s="96">
        <v>0</v>
      </c>
      <c r="F61" s="96">
        <v>2</v>
      </c>
      <c r="G61" s="96" t="s">
        <v>329</v>
      </c>
      <c r="H61" s="96">
        <v>0</v>
      </c>
      <c r="I61" s="96" t="s">
        <v>725</v>
      </c>
      <c r="J61" s="96" t="s">
        <v>393</v>
      </c>
    </row>
    <row r="62" spans="1:10" x14ac:dyDescent="0.2">
      <c r="A62" s="97" t="s">
        <v>329</v>
      </c>
      <c r="B62" s="96">
        <v>151553</v>
      </c>
      <c r="C62" s="96">
        <v>0</v>
      </c>
      <c r="D62" s="96" t="s">
        <v>726</v>
      </c>
      <c r="E62" s="96">
        <v>0</v>
      </c>
      <c r="F62" s="96">
        <v>4</v>
      </c>
      <c r="G62" s="96" t="s">
        <v>338</v>
      </c>
      <c r="H62" s="96">
        <v>0</v>
      </c>
      <c r="I62" s="96" t="s">
        <v>727</v>
      </c>
      <c r="J62" s="96" t="s">
        <v>728</v>
      </c>
    </row>
    <row r="63" spans="1:10" x14ac:dyDescent="0.2">
      <c r="A63" s="97" t="s">
        <v>330</v>
      </c>
      <c r="B63" s="96">
        <v>151553</v>
      </c>
      <c r="C63" s="96">
        <v>0</v>
      </c>
      <c r="D63" s="96" t="s">
        <v>729</v>
      </c>
      <c r="E63" s="96">
        <v>0</v>
      </c>
      <c r="F63" s="96">
        <v>4</v>
      </c>
      <c r="G63" s="96" t="s">
        <v>341</v>
      </c>
      <c r="H63" s="96">
        <v>0</v>
      </c>
      <c r="I63" s="96" t="s">
        <v>550</v>
      </c>
      <c r="J63" s="96" t="s">
        <v>730</v>
      </c>
    </row>
    <row r="64" spans="1:10" x14ac:dyDescent="0.2">
      <c r="A64" s="95" t="s">
        <v>331</v>
      </c>
      <c r="B64" s="96">
        <v>151553</v>
      </c>
      <c r="C64" s="96">
        <v>0</v>
      </c>
      <c r="D64" s="96" t="s">
        <v>15</v>
      </c>
      <c r="E64" s="96">
        <v>0</v>
      </c>
      <c r="F64" s="96">
        <v>5</v>
      </c>
      <c r="G64" s="96" t="s">
        <v>347</v>
      </c>
      <c r="H64" s="96">
        <v>0</v>
      </c>
      <c r="I64" s="96" t="s">
        <v>15</v>
      </c>
      <c r="J64" s="96" t="s">
        <v>730</v>
      </c>
    </row>
    <row r="65" spans="1:10" x14ac:dyDescent="0.2">
      <c r="A65" s="97" t="s">
        <v>332</v>
      </c>
      <c r="B65" s="96">
        <v>151553</v>
      </c>
      <c r="C65" s="96">
        <v>0</v>
      </c>
      <c r="D65" s="96" t="s">
        <v>731</v>
      </c>
      <c r="E65" s="96">
        <v>0</v>
      </c>
      <c r="F65" s="96">
        <v>6</v>
      </c>
      <c r="G65" s="96" t="s">
        <v>342</v>
      </c>
      <c r="H65" s="96">
        <v>0</v>
      </c>
      <c r="I65" s="96" t="s">
        <v>732</v>
      </c>
      <c r="J65" s="96" t="s">
        <v>730</v>
      </c>
    </row>
    <row r="66" spans="1:10" x14ac:dyDescent="0.2">
      <c r="A66" s="95" t="s">
        <v>333</v>
      </c>
      <c r="B66" s="96">
        <v>151553</v>
      </c>
      <c r="C66" s="96">
        <v>0</v>
      </c>
      <c r="D66" s="96" t="s">
        <v>38</v>
      </c>
      <c r="E66" s="96">
        <v>0</v>
      </c>
      <c r="F66" s="96">
        <v>7</v>
      </c>
      <c r="G66" s="96" t="s">
        <v>339</v>
      </c>
      <c r="H66" s="96">
        <v>0</v>
      </c>
      <c r="I66" s="96" t="s">
        <v>38</v>
      </c>
      <c r="J66" s="96" t="s">
        <v>730</v>
      </c>
    </row>
    <row r="67" spans="1:10" x14ac:dyDescent="0.2">
      <c r="A67" s="97" t="s">
        <v>334</v>
      </c>
      <c r="B67" s="96">
        <v>151553</v>
      </c>
      <c r="C67" s="96">
        <v>0</v>
      </c>
      <c r="D67" s="96" t="s">
        <v>521</v>
      </c>
      <c r="E67" s="96">
        <v>0</v>
      </c>
      <c r="F67" s="96">
        <v>8</v>
      </c>
      <c r="G67" s="96" t="s">
        <v>337</v>
      </c>
      <c r="H67" s="96">
        <v>0</v>
      </c>
      <c r="I67" s="96" t="s">
        <v>552</v>
      </c>
      <c r="J67" s="96" t="s">
        <v>730</v>
      </c>
    </row>
    <row r="68" spans="1:10" x14ac:dyDescent="0.2">
      <c r="A68" s="97" t="s">
        <v>335</v>
      </c>
      <c r="B68" s="96">
        <v>151553</v>
      </c>
      <c r="C68" s="96">
        <v>0</v>
      </c>
      <c r="D68" s="96" t="s">
        <v>49</v>
      </c>
      <c r="E68" s="96">
        <v>0</v>
      </c>
      <c r="F68" s="96">
        <v>9</v>
      </c>
      <c r="G68" s="96" t="s">
        <v>349</v>
      </c>
      <c r="H68" s="96">
        <v>0</v>
      </c>
      <c r="I68" s="96" t="s">
        <v>49</v>
      </c>
      <c r="J68" s="96" t="s">
        <v>730</v>
      </c>
    </row>
    <row r="69" spans="1:10" x14ac:dyDescent="0.2">
      <c r="A69" s="97" t="s">
        <v>336</v>
      </c>
      <c r="B69" s="96">
        <v>151553</v>
      </c>
      <c r="C69" s="96">
        <v>0</v>
      </c>
      <c r="D69" s="96" t="s">
        <v>733</v>
      </c>
      <c r="E69" s="96">
        <v>0</v>
      </c>
      <c r="F69" s="96">
        <v>10</v>
      </c>
      <c r="G69" s="96" t="s">
        <v>354</v>
      </c>
      <c r="H69" s="96">
        <v>0</v>
      </c>
      <c r="I69" s="96" t="s">
        <v>549</v>
      </c>
      <c r="J69" s="96" t="s">
        <v>730</v>
      </c>
    </row>
    <row r="70" spans="1:10" x14ac:dyDescent="0.2">
      <c r="A70" s="97" t="s">
        <v>337</v>
      </c>
      <c r="B70" s="96"/>
      <c r="C70" s="96"/>
      <c r="D70" s="96"/>
      <c r="E70" s="96"/>
      <c r="F70" s="96"/>
      <c r="G70" s="96"/>
      <c r="H70" s="96"/>
      <c r="I70" s="96"/>
      <c r="J70" s="96"/>
    </row>
    <row r="71" spans="1:10" x14ac:dyDescent="0.2">
      <c r="A71" s="95" t="s">
        <v>338</v>
      </c>
      <c r="B71" s="96"/>
      <c r="C71" s="96"/>
      <c r="D71" s="96"/>
      <c r="E71" s="96"/>
      <c r="F71" s="96"/>
      <c r="G71" s="96"/>
      <c r="H71" s="96"/>
      <c r="I71" s="96"/>
      <c r="J71" s="96"/>
    </row>
    <row r="72" spans="1:10" x14ac:dyDescent="0.2">
      <c r="A72" s="98" t="s">
        <v>339</v>
      </c>
      <c r="B72" s="96"/>
      <c r="C72" s="96"/>
      <c r="D72" s="96"/>
      <c r="E72" s="96"/>
      <c r="F72" s="96"/>
      <c r="G72" s="96"/>
      <c r="H72" s="96"/>
      <c r="I72" s="96"/>
      <c r="J72" s="96"/>
    </row>
    <row r="73" spans="1:10" x14ac:dyDescent="0.2">
      <c r="A73" s="98" t="s">
        <v>340</v>
      </c>
      <c r="B73" s="96"/>
      <c r="C73" s="96"/>
      <c r="D73" s="96"/>
      <c r="E73" s="96"/>
      <c r="F73" s="96"/>
      <c r="G73" s="96"/>
      <c r="H73" s="96"/>
      <c r="I73" s="96"/>
      <c r="J73" s="96"/>
    </row>
    <row r="74" spans="1:10" x14ac:dyDescent="0.2">
      <c r="A74" s="98" t="s">
        <v>341</v>
      </c>
      <c r="B74" s="96"/>
      <c r="C74" s="96"/>
      <c r="D74" s="96"/>
      <c r="E74" s="96"/>
      <c r="F74" s="96"/>
      <c r="G74" s="96"/>
      <c r="H74" s="96"/>
      <c r="I74" s="96"/>
      <c r="J74" s="96"/>
    </row>
    <row r="75" spans="1:10" x14ac:dyDescent="0.2">
      <c r="A75" s="98" t="s">
        <v>342</v>
      </c>
      <c r="B75" s="96"/>
      <c r="C75" s="96"/>
      <c r="D75" s="96"/>
      <c r="E75" s="96"/>
      <c r="F75" s="96"/>
      <c r="G75" s="96"/>
      <c r="H75" s="96"/>
      <c r="I75" s="96"/>
      <c r="J75" s="96"/>
    </row>
    <row r="76" spans="1:10" x14ac:dyDescent="0.2">
      <c r="A76" s="95" t="s">
        <v>343</v>
      </c>
      <c r="B76" s="96"/>
      <c r="C76" s="96"/>
      <c r="D76" s="96"/>
      <c r="E76" s="96"/>
      <c r="F76" s="96"/>
      <c r="G76" s="96"/>
      <c r="H76" s="96"/>
      <c r="I76" s="96"/>
      <c r="J76" s="96"/>
    </row>
    <row r="77" spans="1:10" x14ac:dyDescent="0.2">
      <c r="A77" s="98" t="s">
        <v>344</v>
      </c>
      <c r="B77" s="96"/>
      <c r="C77" s="96"/>
      <c r="D77" s="96"/>
      <c r="E77" s="96"/>
      <c r="F77" s="96"/>
      <c r="G77" s="96"/>
      <c r="H77" s="96"/>
      <c r="I77" s="96"/>
      <c r="J77" s="96"/>
    </row>
    <row r="78" spans="1:10" x14ac:dyDescent="0.2">
      <c r="A78" s="98" t="s">
        <v>345</v>
      </c>
      <c r="B78" s="96"/>
      <c r="C78" s="96"/>
      <c r="D78" s="96"/>
      <c r="E78" s="96"/>
      <c r="F78" s="96"/>
      <c r="G78" s="96"/>
      <c r="H78" s="96"/>
      <c r="I78" s="96"/>
      <c r="J78" s="96"/>
    </row>
    <row r="79" spans="1:10" x14ac:dyDescent="0.2">
      <c r="A79" s="98" t="s">
        <v>346</v>
      </c>
      <c r="B79" s="96"/>
      <c r="C79" s="96"/>
      <c r="D79" s="96"/>
      <c r="E79" s="96"/>
      <c r="F79" s="96"/>
      <c r="G79" s="96"/>
      <c r="H79" s="96"/>
      <c r="I79" s="96"/>
      <c r="J79" s="96"/>
    </row>
    <row r="80" spans="1:10" x14ac:dyDescent="0.2">
      <c r="A80" s="98" t="s">
        <v>347</v>
      </c>
      <c r="B80" s="96"/>
      <c r="C80" s="96"/>
      <c r="D80" s="96"/>
      <c r="E80" s="96"/>
      <c r="F80" s="96"/>
      <c r="G80" s="96"/>
      <c r="H80" s="96"/>
      <c r="I80" s="96"/>
      <c r="J80" s="96"/>
    </row>
    <row r="81" spans="1:10" x14ac:dyDescent="0.2">
      <c r="A81" s="98" t="s">
        <v>348</v>
      </c>
      <c r="B81" s="96"/>
      <c r="C81" s="96"/>
      <c r="D81" s="96"/>
      <c r="E81" s="96"/>
      <c r="F81" s="96"/>
      <c r="G81" s="96"/>
      <c r="H81" s="96"/>
      <c r="I81" s="96"/>
      <c r="J81" s="96"/>
    </row>
    <row r="82" spans="1:10" x14ac:dyDescent="0.2">
      <c r="A82" s="98" t="s">
        <v>349</v>
      </c>
      <c r="B82" s="96"/>
      <c r="C82" s="96"/>
      <c r="D82" s="96"/>
      <c r="E82" s="96"/>
      <c r="F82" s="96"/>
      <c r="G82" s="96"/>
      <c r="H82" s="96"/>
      <c r="I82" s="96"/>
      <c r="J82" s="96"/>
    </row>
    <row r="83" spans="1:10" x14ac:dyDescent="0.2">
      <c r="A83" s="99" t="s">
        <v>350</v>
      </c>
      <c r="B83" s="96"/>
      <c r="C83" s="96"/>
      <c r="D83" s="96"/>
      <c r="E83" s="96"/>
      <c r="F83" s="96"/>
      <c r="G83" s="96"/>
      <c r="H83" s="96"/>
      <c r="I83" s="96"/>
      <c r="J83" s="96"/>
    </row>
    <row r="84" spans="1:10" x14ac:dyDescent="0.2">
      <c r="A84" s="95" t="s">
        <v>351</v>
      </c>
      <c r="B84" s="96"/>
      <c r="C84" s="96"/>
      <c r="D84" s="96"/>
      <c r="E84" s="96"/>
      <c r="F84" s="96"/>
      <c r="G84" s="96"/>
      <c r="H84" s="96"/>
      <c r="I84" s="96"/>
      <c r="J84" s="96"/>
    </row>
    <row r="85" spans="1:10" x14ac:dyDescent="0.2">
      <c r="A85" s="95" t="s">
        <v>352</v>
      </c>
      <c r="B85" s="96"/>
      <c r="C85" s="96"/>
      <c r="D85" s="96"/>
      <c r="E85" s="96"/>
      <c r="F85" s="96"/>
      <c r="G85" s="96"/>
      <c r="H85" s="96"/>
      <c r="I85" s="96"/>
      <c r="J85" s="96"/>
    </row>
    <row r="86" spans="1:10" x14ac:dyDescent="0.2">
      <c r="A86" s="95" t="s">
        <v>353</v>
      </c>
      <c r="B86" s="96"/>
      <c r="C86" s="96"/>
      <c r="D86" s="96"/>
      <c r="E86" s="96"/>
      <c r="F86" s="96"/>
      <c r="G86" s="96"/>
      <c r="H86" s="96"/>
      <c r="I86" s="96"/>
      <c r="J86" s="96"/>
    </row>
    <row r="87" spans="1:10" x14ac:dyDescent="0.2">
      <c r="A87" s="95" t="s">
        <v>354</v>
      </c>
      <c r="B87" s="96"/>
      <c r="C87" s="96"/>
      <c r="D87" s="96"/>
      <c r="E87" s="96"/>
      <c r="F87" s="96"/>
      <c r="G87" s="96"/>
      <c r="H87" s="96"/>
      <c r="I87" s="96"/>
      <c r="J87" s="96"/>
    </row>
    <row r="89" spans="1:10" x14ac:dyDescent="0.2">
      <c r="A89" s="83" t="s">
        <v>355</v>
      </c>
      <c r="B89" s="83" t="s">
        <v>323</v>
      </c>
      <c r="C89" s="83" t="s">
        <v>324</v>
      </c>
      <c r="D89" s="83" t="s">
        <v>325</v>
      </c>
      <c r="E89" s="83" t="s">
        <v>5</v>
      </c>
      <c r="F89" s="83" t="s">
        <v>356</v>
      </c>
      <c r="G89" s="83" t="s">
        <v>326</v>
      </c>
      <c r="H89" s="83" t="s">
        <v>357</v>
      </c>
    </row>
    <row r="90" spans="1:10" x14ac:dyDescent="0.2">
      <c r="A90" s="95" t="s">
        <v>358</v>
      </c>
      <c r="B90" s="96">
        <v>151553</v>
      </c>
      <c r="C90" s="96">
        <v>0</v>
      </c>
      <c r="D90" s="96" t="s">
        <v>477</v>
      </c>
      <c r="E90" s="96">
        <v>29140</v>
      </c>
      <c r="F90" s="96">
        <v>62.256403660779085</v>
      </c>
      <c r="G90" s="96">
        <v>1</v>
      </c>
      <c r="H90" s="96" t="s">
        <v>358</v>
      </c>
      <c r="I90" s="83" t="str">
        <f t="shared" ref="I90:I109" si="0">D90</f>
        <v>Zuwendungen aus Landesmitteln</v>
      </c>
    </row>
    <row r="91" spans="1:10" x14ac:dyDescent="0.2">
      <c r="A91" s="95" t="s">
        <v>291</v>
      </c>
      <c r="B91" s="96">
        <v>151553</v>
      </c>
      <c r="C91" s="96">
        <v>0</v>
      </c>
      <c r="D91" s="96" t="s">
        <v>734</v>
      </c>
      <c r="E91" s="96">
        <v>0</v>
      </c>
      <c r="F91" s="96">
        <v>0</v>
      </c>
      <c r="G91" s="96">
        <v>3</v>
      </c>
      <c r="H91" s="96" t="s">
        <v>360</v>
      </c>
      <c r="I91" s="83" t="str">
        <f t="shared" si="0"/>
        <v>kommunale Mittel</v>
      </c>
    </row>
    <row r="92" spans="1:10" x14ac:dyDescent="0.2">
      <c r="A92" s="95" t="s">
        <v>285</v>
      </c>
      <c r="B92" s="96">
        <v>151553</v>
      </c>
      <c r="C92" s="96">
        <v>0</v>
      </c>
      <c r="D92" s="96" t="s">
        <v>486</v>
      </c>
      <c r="E92" s="96">
        <v>0</v>
      </c>
      <c r="F92" s="96">
        <v>0</v>
      </c>
      <c r="G92" s="96">
        <v>4</v>
      </c>
      <c r="H92" s="96" t="s">
        <v>361</v>
      </c>
      <c r="I92" s="83" t="str">
        <f t="shared" si="0"/>
        <v>sonstige Drittmittel</v>
      </c>
    </row>
    <row r="93" spans="1:10" x14ac:dyDescent="0.2">
      <c r="A93" s="95" t="s">
        <v>359</v>
      </c>
      <c r="B93" s="96">
        <v>151553</v>
      </c>
      <c r="C93" s="96">
        <v>0</v>
      </c>
      <c r="D93" s="96" t="s">
        <v>478</v>
      </c>
      <c r="E93" s="96">
        <v>17666.43</v>
      </c>
      <c r="F93" s="96">
        <v>37.743596339220915</v>
      </c>
      <c r="G93" s="96">
        <v>5</v>
      </c>
      <c r="H93" s="96" t="s">
        <v>364</v>
      </c>
      <c r="I93" s="83" t="str">
        <f t="shared" si="0"/>
        <v>Eigenmittel des Trägers</v>
      </c>
    </row>
    <row r="94" spans="1:10" x14ac:dyDescent="0.2">
      <c r="A94" s="95" t="s">
        <v>360</v>
      </c>
      <c r="B94" s="96"/>
      <c r="C94" s="96"/>
      <c r="D94" s="96"/>
      <c r="E94" s="96"/>
      <c r="F94" s="96"/>
      <c r="G94" s="96"/>
      <c r="H94" s="96"/>
      <c r="I94" s="83">
        <f t="shared" si="0"/>
        <v>0</v>
      </c>
    </row>
    <row r="95" spans="1:10" x14ac:dyDescent="0.2">
      <c r="A95" s="95" t="s">
        <v>288</v>
      </c>
      <c r="B95" s="96"/>
      <c r="C95" s="96"/>
      <c r="D95" s="96"/>
      <c r="E95" s="96"/>
      <c r="F95" s="96"/>
      <c r="G95" s="96"/>
      <c r="H95" s="96"/>
      <c r="I95" s="83">
        <f t="shared" si="0"/>
        <v>0</v>
      </c>
    </row>
    <row r="96" spans="1:10" x14ac:dyDescent="0.2">
      <c r="A96" s="95" t="s">
        <v>361</v>
      </c>
      <c r="B96" s="96"/>
      <c r="C96" s="96"/>
      <c r="D96" s="96"/>
      <c r="E96" s="96"/>
      <c r="F96" s="96"/>
      <c r="G96" s="96"/>
      <c r="H96" s="96"/>
      <c r="I96" s="83">
        <f t="shared" si="0"/>
        <v>0</v>
      </c>
    </row>
    <row r="97" spans="1:13" x14ac:dyDescent="0.2">
      <c r="A97" s="95" t="s">
        <v>362</v>
      </c>
      <c r="B97" s="96"/>
      <c r="C97" s="96"/>
      <c r="D97" s="96"/>
      <c r="E97" s="96"/>
      <c r="F97" s="96"/>
      <c r="G97" s="96"/>
      <c r="H97" s="96"/>
      <c r="I97" s="83">
        <f t="shared" si="0"/>
        <v>0</v>
      </c>
    </row>
    <row r="98" spans="1:13" x14ac:dyDescent="0.2">
      <c r="A98" s="95" t="s">
        <v>363</v>
      </c>
      <c r="B98" s="96"/>
      <c r="C98" s="96"/>
      <c r="D98" s="96"/>
      <c r="E98" s="96"/>
      <c r="F98" s="96"/>
      <c r="G98" s="96"/>
      <c r="H98" s="96"/>
      <c r="I98" s="83">
        <f t="shared" si="0"/>
        <v>0</v>
      </c>
    </row>
    <row r="99" spans="1:13" x14ac:dyDescent="0.2">
      <c r="A99" s="95" t="s">
        <v>364</v>
      </c>
      <c r="B99" s="96"/>
      <c r="C99" s="96"/>
      <c r="D99" s="96"/>
      <c r="E99" s="96"/>
      <c r="F99" s="96"/>
      <c r="G99" s="96"/>
      <c r="H99" s="96"/>
      <c r="I99" s="83">
        <f t="shared" si="0"/>
        <v>0</v>
      </c>
    </row>
    <row r="100" spans="1:13" x14ac:dyDescent="0.2">
      <c r="A100" s="95" t="s">
        <v>365</v>
      </c>
      <c r="B100" s="96"/>
      <c r="C100" s="96"/>
      <c r="D100" s="96"/>
      <c r="E100" s="96"/>
      <c r="F100" s="96"/>
      <c r="G100" s="96"/>
      <c r="H100" s="96"/>
      <c r="I100" s="83">
        <f t="shared" si="0"/>
        <v>0</v>
      </c>
    </row>
    <row r="101" spans="1:13" x14ac:dyDescent="0.2">
      <c r="A101" s="95" t="s">
        <v>366</v>
      </c>
      <c r="B101" s="96"/>
      <c r="C101" s="96"/>
      <c r="D101" s="96"/>
      <c r="E101" s="96"/>
      <c r="F101" s="96"/>
      <c r="G101" s="96"/>
      <c r="H101" s="96"/>
      <c r="I101" s="83">
        <f t="shared" si="0"/>
        <v>0</v>
      </c>
    </row>
    <row r="102" spans="1:13" x14ac:dyDescent="0.2">
      <c r="A102" s="95" t="s">
        <v>367</v>
      </c>
      <c r="B102" s="96"/>
      <c r="C102" s="96"/>
      <c r="D102" s="96"/>
      <c r="E102" s="96"/>
      <c r="F102" s="96"/>
      <c r="G102" s="96"/>
      <c r="H102" s="96"/>
      <c r="I102" s="83">
        <f t="shared" si="0"/>
        <v>0</v>
      </c>
    </row>
    <row r="103" spans="1:13" x14ac:dyDescent="0.2">
      <c r="A103" s="95" t="s">
        <v>368</v>
      </c>
      <c r="B103" s="96"/>
      <c r="C103" s="96"/>
      <c r="D103" s="96"/>
      <c r="E103" s="96"/>
      <c r="F103" s="96"/>
      <c r="G103" s="96"/>
      <c r="H103" s="96"/>
      <c r="I103" s="83">
        <f t="shared" si="0"/>
        <v>0</v>
      </c>
    </row>
    <row r="104" spans="1:13" x14ac:dyDescent="0.2">
      <c r="A104" s="95" t="s">
        <v>287</v>
      </c>
      <c r="B104" s="96"/>
      <c r="C104" s="96"/>
      <c r="D104" s="96"/>
      <c r="E104" s="96"/>
      <c r="F104" s="96"/>
      <c r="G104" s="96"/>
      <c r="H104" s="96"/>
      <c r="I104" s="83">
        <f t="shared" si="0"/>
        <v>0</v>
      </c>
    </row>
    <row r="105" spans="1:13" x14ac:dyDescent="0.2">
      <c r="A105" s="95" t="s">
        <v>286</v>
      </c>
      <c r="B105" s="96"/>
      <c r="C105" s="96"/>
      <c r="D105" s="96"/>
      <c r="E105" s="96"/>
      <c r="F105" s="96"/>
      <c r="G105" s="96"/>
      <c r="H105" s="96"/>
      <c r="I105" s="83">
        <f t="shared" si="0"/>
        <v>0</v>
      </c>
    </row>
    <row r="106" spans="1:13" x14ac:dyDescent="0.2">
      <c r="A106" s="95" t="s">
        <v>369</v>
      </c>
      <c r="B106" s="96"/>
      <c r="C106" s="96"/>
      <c r="D106" s="96"/>
      <c r="E106" s="96"/>
      <c r="F106" s="96"/>
      <c r="G106" s="96"/>
      <c r="H106" s="96"/>
      <c r="I106" s="83">
        <f t="shared" si="0"/>
        <v>0</v>
      </c>
    </row>
    <row r="107" spans="1:13" x14ac:dyDescent="0.2">
      <c r="A107" s="95" t="s">
        <v>370</v>
      </c>
      <c r="B107" s="96"/>
      <c r="C107" s="96"/>
      <c r="D107" s="96"/>
      <c r="E107" s="96"/>
      <c r="F107" s="96"/>
      <c r="G107" s="96"/>
      <c r="H107" s="96"/>
      <c r="I107" s="83">
        <f t="shared" si="0"/>
        <v>0</v>
      </c>
    </row>
    <row r="108" spans="1:13" x14ac:dyDescent="0.2">
      <c r="A108" s="95" t="s">
        <v>371</v>
      </c>
      <c r="B108" s="96"/>
      <c r="C108" s="96"/>
      <c r="D108" s="96"/>
      <c r="E108" s="96"/>
      <c r="F108" s="96"/>
      <c r="G108" s="96"/>
      <c r="H108" s="96"/>
      <c r="I108" s="83">
        <f t="shared" si="0"/>
        <v>0</v>
      </c>
    </row>
    <row r="109" spans="1:13" x14ac:dyDescent="0.2">
      <c r="A109" s="95" t="s">
        <v>372</v>
      </c>
      <c r="B109" s="96"/>
      <c r="C109" s="96"/>
      <c r="D109" s="96"/>
      <c r="E109" s="96"/>
      <c r="F109" s="96"/>
      <c r="G109" s="96"/>
      <c r="H109" s="96"/>
      <c r="I109" s="83">
        <f t="shared" si="0"/>
        <v>0</v>
      </c>
    </row>
    <row r="111" spans="1:13" ht="15" x14ac:dyDescent="0.25">
      <c r="B111" s="100" t="s">
        <v>90</v>
      </c>
      <c r="C111" s="100" t="s">
        <v>373</v>
      </c>
      <c r="D111" s="100" t="s">
        <v>323</v>
      </c>
      <c r="E111" s="100" t="s">
        <v>324</v>
      </c>
      <c r="F111" s="100" t="s">
        <v>374</v>
      </c>
      <c r="G111" s="100" t="s">
        <v>375</v>
      </c>
      <c r="H111" s="100" t="s">
        <v>326</v>
      </c>
      <c r="I111" s="100" t="s">
        <v>376</v>
      </c>
      <c r="J111" s="100" t="s">
        <v>377</v>
      </c>
      <c r="K111" s="100" t="s">
        <v>378</v>
      </c>
      <c r="L111" s="100" t="s">
        <v>379</v>
      </c>
      <c r="M111" s="100" t="s">
        <v>380</v>
      </c>
    </row>
    <row r="112" spans="1:13" x14ac:dyDescent="0.2">
      <c r="A112" s="84" t="s">
        <v>238</v>
      </c>
      <c r="B112" s="96"/>
      <c r="C112" s="96"/>
      <c r="D112" s="96"/>
      <c r="E112" s="96"/>
      <c r="F112" s="96"/>
      <c r="G112" s="96"/>
      <c r="H112" s="96"/>
      <c r="I112" s="96"/>
      <c r="J112" s="96"/>
      <c r="K112" s="96"/>
      <c r="L112" s="96"/>
      <c r="M112" s="96"/>
    </row>
    <row r="117" spans="1:12" x14ac:dyDescent="0.2">
      <c r="A117" s="411" t="s">
        <v>614</v>
      </c>
      <c r="B117" s="411" t="s">
        <v>615</v>
      </c>
      <c r="C117" s="412"/>
      <c r="D117" s="537" t="s">
        <v>617</v>
      </c>
      <c r="E117" s="537"/>
      <c r="F117" s="537"/>
      <c r="G117" s="537"/>
      <c r="H117" s="537"/>
      <c r="I117" s="537"/>
      <c r="J117" s="537"/>
      <c r="K117" s="537"/>
      <c r="L117" s="537"/>
    </row>
    <row r="118" spans="1:12" ht="59.25" customHeight="1" x14ac:dyDescent="0.2">
      <c r="A118" s="413">
        <v>44728</v>
      </c>
      <c r="B118" s="536" t="s">
        <v>616</v>
      </c>
      <c r="C118" s="536"/>
      <c r="D118" s="536" t="s">
        <v>620</v>
      </c>
      <c r="E118" s="536"/>
      <c r="F118" s="536"/>
      <c r="G118" s="536"/>
      <c r="H118" s="536"/>
      <c r="I118" s="536"/>
      <c r="J118" s="536"/>
      <c r="K118" s="536"/>
      <c r="L118" s="536"/>
    </row>
    <row r="119" spans="1:12" ht="27" customHeight="1" x14ac:dyDescent="0.2">
      <c r="A119" s="413"/>
      <c r="B119" s="536" t="s">
        <v>618</v>
      </c>
      <c r="C119" s="536"/>
      <c r="D119" s="536" t="s">
        <v>619</v>
      </c>
      <c r="E119" s="536"/>
      <c r="F119" s="536"/>
      <c r="G119" s="536"/>
      <c r="H119" s="536"/>
      <c r="I119" s="536"/>
      <c r="J119" s="536"/>
      <c r="K119" s="536"/>
      <c r="L119" s="536"/>
    </row>
    <row r="120" spans="1:12" ht="28.5" customHeight="1" x14ac:dyDescent="0.2">
      <c r="A120" s="413">
        <v>44729</v>
      </c>
      <c r="B120" s="536" t="s">
        <v>621</v>
      </c>
      <c r="C120" s="536"/>
      <c r="D120" s="536" t="s">
        <v>622</v>
      </c>
      <c r="E120" s="536"/>
      <c r="F120" s="536"/>
      <c r="G120" s="536"/>
      <c r="H120" s="536"/>
      <c r="I120" s="536"/>
      <c r="J120" s="536"/>
      <c r="K120" s="536"/>
      <c r="L120" s="536"/>
    </row>
    <row r="121" spans="1:12" ht="66" customHeight="1" x14ac:dyDescent="0.2">
      <c r="A121" s="413">
        <v>44832</v>
      </c>
      <c r="B121" s="536" t="s">
        <v>623</v>
      </c>
      <c r="C121" s="536"/>
      <c r="D121" s="536" t="s">
        <v>624</v>
      </c>
      <c r="E121" s="536"/>
      <c r="F121" s="536"/>
      <c r="G121" s="536"/>
      <c r="H121" s="536"/>
      <c r="I121" s="536"/>
      <c r="J121" s="536"/>
      <c r="K121" s="536"/>
      <c r="L121" s="536"/>
    </row>
    <row r="122" spans="1:12" x14ac:dyDescent="0.2">
      <c r="A122" s="413">
        <v>44833</v>
      </c>
      <c r="B122" s="536" t="s">
        <v>625</v>
      </c>
      <c r="C122" s="536"/>
      <c r="D122" s="536" t="s">
        <v>626</v>
      </c>
      <c r="E122" s="536"/>
      <c r="F122" s="536"/>
      <c r="G122" s="536"/>
      <c r="H122" s="536"/>
      <c r="I122" s="536"/>
      <c r="J122" s="536"/>
      <c r="K122" s="536"/>
      <c r="L122" s="536"/>
    </row>
    <row r="123" spans="1:12" x14ac:dyDescent="0.2">
      <c r="A123" s="413">
        <v>44859</v>
      </c>
      <c r="B123" s="536" t="s">
        <v>627</v>
      </c>
      <c r="C123" s="536"/>
      <c r="D123" s="536" t="s">
        <v>628</v>
      </c>
      <c r="E123" s="536"/>
      <c r="F123" s="536"/>
      <c r="G123" s="536"/>
      <c r="H123" s="536"/>
      <c r="I123" s="536"/>
      <c r="J123" s="536"/>
      <c r="K123" s="536"/>
      <c r="L123" s="536"/>
    </row>
    <row r="124" spans="1:12" x14ac:dyDescent="0.2">
      <c r="A124" s="413">
        <v>44890</v>
      </c>
      <c r="B124" s="536" t="s">
        <v>630</v>
      </c>
      <c r="C124" s="536"/>
      <c r="D124" s="536" t="s">
        <v>631</v>
      </c>
      <c r="E124" s="536"/>
      <c r="F124" s="536"/>
      <c r="G124" s="536"/>
      <c r="H124" s="536"/>
      <c r="I124" s="536"/>
      <c r="J124" s="536"/>
      <c r="K124" s="536"/>
      <c r="L124" s="536"/>
    </row>
    <row r="125" spans="1:12" x14ac:dyDescent="0.2">
      <c r="A125" s="413">
        <v>44893</v>
      </c>
      <c r="B125" s="536" t="s">
        <v>633</v>
      </c>
      <c r="C125" s="536"/>
      <c r="D125" s="536"/>
      <c r="E125" s="536"/>
      <c r="F125" s="536"/>
      <c r="G125" s="536"/>
      <c r="H125" s="536"/>
      <c r="I125" s="536"/>
      <c r="J125" s="536"/>
      <c r="K125" s="536"/>
      <c r="L125" s="536"/>
    </row>
    <row r="126" spans="1:12" x14ac:dyDescent="0.2">
      <c r="A126" s="413">
        <v>44895</v>
      </c>
      <c r="B126" s="536" t="s">
        <v>634</v>
      </c>
      <c r="C126" s="536"/>
      <c r="D126" s="536" t="s">
        <v>635</v>
      </c>
      <c r="E126" s="536"/>
      <c r="F126" s="536"/>
      <c r="G126" s="536"/>
      <c r="H126" s="536"/>
      <c r="I126" s="536"/>
      <c r="J126" s="536"/>
      <c r="K126" s="536"/>
      <c r="L126" s="536"/>
    </row>
    <row r="127" spans="1:12" x14ac:dyDescent="0.2">
      <c r="A127" s="413">
        <v>44932</v>
      </c>
      <c r="B127" s="536" t="s">
        <v>636</v>
      </c>
      <c r="C127" s="536"/>
      <c r="D127" s="536" t="s">
        <v>637</v>
      </c>
      <c r="E127" s="536"/>
      <c r="F127" s="536"/>
      <c r="G127" s="536"/>
      <c r="H127" s="536"/>
      <c r="I127" s="536"/>
      <c r="J127" s="536"/>
      <c r="K127" s="536"/>
      <c r="L127" s="536"/>
    </row>
    <row r="128" spans="1:12" x14ac:dyDescent="0.2">
      <c r="A128" s="413">
        <v>45028</v>
      </c>
      <c r="B128" s="536" t="s">
        <v>667</v>
      </c>
      <c r="C128" s="536"/>
      <c r="D128" s="536" t="s">
        <v>668</v>
      </c>
      <c r="E128" s="536"/>
      <c r="F128" s="536"/>
      <c r="G128" s="536"/>
      <c r="H128" s="536"/>
      <c r="I128" s="536"/>
      <c r="J128" s="536"/>
      <c r="K128" s="536"/>
      <c r="L128" s="536"/>
    </row>
    <row r="129" spans="1:12" x14ac:dyDescent="0.2">
      <c r="A129" s="413">
        <v>45036</v>
      </c>
      <c r="B129" s="536" t="s">
        <v>634</v>
      </c>
      <c r="C129" s="536"/>
      <c r="D129" s="536" t="s">
        <v>673</v>
      </c>
      <c r="E129" s="536"/>
      <c r="F129" s="536"/>
      <c r="G129" s="536"/>
      <c r="H129" s="536"/>
      <c r="I129" s="536"/>
      <c r="J129" s="536"/>
      <c r="K129" s="536"/>
      <c r="L129" s="536"/>
    </row>
    <row r="130" spans="1:12" x14ac:dyDescent="0.2">
      <c r="A130" s="413">
        <v>45042</v>
      </c>
      <c r="B130" s="536" t="s">
        <v>674</v>
      </c>
      <c r="C130" s="536"/>
      <c r="D130" s="536" t="s">
        <v>675</v>
      </c>
      <c r="E130" s="536"/>
      <c r="F130" s="536"/>
      <c r="G130" s="536"/>
      <c r="H130" s="536"/>
      <c r="I130" s="536"/>
      <c r="J130" s="536"/>
      <c r="K130" s="536"/>
      <c r="L130" s="536"/>
    </row>
    <row r="131" spans="1:12" x14ac:dyDescent="0.2">
      <c r="A131" s="413">
        <v>45048</v>
      </c>
      <c r="B131" s="536" t="s">
        <v>674</v>
      </c>
      <c r="C131" s="536"/>
      <c r="D131" s="536" t="s">
        <v>676</v>
      </c>
      <c r="E131" s="536"/>
      <c r="F131" s="536"/>
      <c r="G131" s="536"/>
      <c r="H131" s="536"/>
      <c r="I131" s="536"/>
      <c r="J131" s="536"/>
      <c r="K131" s="536"/>
      <c r="L131" s="536"/>
    </row>
    <row r="132" spans="1:12" x14ac:dyDescent="0.2">
      <c r="A132" s="413">
        <v>45118</v>
      </c>
      <c r="B132" s="536" t="s">
        <v>674</v>
      </c>
      <c r="C132" s="536"/>
      <c r="D132" s="536" t="s">
        <v>677</v>
      </c>
      <c r="E132" s="536"/>
      <c r="F132" s="536"/>
      <c r="G132" s="536"/>
      <c r="H132" s="536"/>
      <c r="I132" s="536"/>
      <c r="J132" s="536"/>
      <c r="K132" s="536"/>
      <c r="L132" s="536"/>
    </row>
    <row r="133" spans="1:12" x14ac:dyDescent="0.2">
      <c r="A133" s="413">
        <v>45247</v>
      </c>
      <c r="B133" s="536" t="s">
        <v>627</v>
      </c>
      <c r="C133" s="536"/>
      <c r="D133" s="536" t="s">
        <v>678</v>
      </c>
      <c r="E133" s="536"/>
      <c r="F133" s="536"/>
      <c r="G133" s="536"/>
      <c r="H133" s="536"/>
      <c r="I133" s="536"/>
      <c r="J133" s="536"/>
      <c r="K133" s="536"/>
      <c r="L133" s="536"/>
    </row>
    <row r="134" spans="1:12" x14ac:dyDescent="0.2">
      <c r="A134" s="413">
        <v>45133</v>
      </c>
      <c r="B134" s="536" t="s">
        <v>674</v>
      </c>
      <c r="C134" s="536"/>
      <c r="D134" s="536" t="s">
        <v>679</v>
      </c>
      <c r="E134" s="536"/>
      <c r="F134" s="536"/>
      <c r="G134" s="536"/>
      <c r="H134" s="536"/>
      <c r="I134" s="536"/>
      <c r="J134" s="536"/>
      <c r="K134" s="536"/>
      <c r="L134" s="536"/>
    </row>
    <row r="135" spans="1:12" x14ac:dyDescent="0.2">
      <c r="A135" s="413">
        <v>45135</v>
      </c>
      <c r="B135" s="536" t="s">
        <v>542</v>
      </c>
      <c r="C135" s="536"/>
      <c r="D135" s="536" t="s">
        <v>680</v>
      </c>
      <c r="E135" s="536"/>
      <c r="F135" s="536"/>
      <c r="G135" s="536"/>
      <c r="H135" s="536"/>
      <c r="I135" s="536"/>
      <c r="J135" s="536"/>
      <c r="K135" s="536"/>
      <c r="L135" s="536"/>
    </row>
    <row r="136" spans="1:12" x14ac:dyDescent="0.2">
      <c r="A136" s="413">
        <v>45170</v>
      </c>
      <c r="B136" s="536" t="s">
        <v>634</v>
      </c>
      <c r="C136" s="536"/>
      <c r="D136" s="536" t="s">
        <v>681</v>
      </c>
      <c r="E136" s="536"/>
      <c r="F136" s="536"/>
      <c r="G136" s="536"/>
      <c r="H136" s="536"/>
      <c r="I136" s="536"/>
      <c r="J136" s="536"/>
      <c r="K136" s="536"/>
      <c r="L136" s="536"/>
    </row>
    <row r="137" spans="1:12" x14ac:dyDescent="0.2">
      <c r="A137" s="413">
        <v>45208</v>
      </c>
      <c r="B137" s="536"/>
      <c r="C137" s="536"/>
      <c r="D137" s="536" t="s">
        <v>682</v>
      </c>
      <c r="E137" s="536"/>
      <c r="F137" s="536"/>
      <c r="G137" s="536"/>
      <c r="H137" s="536"/>
      <c r="I137" s="536"/>
      <c r="J137" s="536"/>
      <c r="K137" s="536"/>
      <c r="L137" s="536"/>
    </row>
    <row r="138" spans="1:12" x14ac:dyDescent="0.2">
      <c r="A138" s="413">
        <v>45301</v>
      </c>
      <c r="B138" s="536" t="s">
        <v>627</v>
      </c>
      <c r="C138" s="536"/>
      <c r="D138" s="536" t="s">
        <v>683</v>
      </c>
      <c r="E138" s="536"/>
      <c r="F138" s="536"/>
      <c r="G138" s="536"/>
      <c r="H138" s="536"/>
      <c r="I138" s="536"/>
      <c r="J138" s="536"/>
      <c r="K138" s="536"/>
      <c r="L138" s="536"/>
    </row>
    <row r="139" spans="1:12" x14ac:dyDescent="0.2">
      <c r="A139" s="413">
        <v>45482</v>
      </c>
      <c r="B139" s="536" t="s">
        <v>684</v>
      </c>
      <c r="C139" s="536"/>
      <c r="D139" s="536" t="s">
        <v>685</v>
      </c>
      <c r="E139" s="536"/>
      <c r="F139" s="536"/>
      <c r="G139" s="536"/>
      <c r="H139" s="536"/>
      <c r="I139" s="536"/>
      <c r="J139" s="536"/>
      <c r="K139" s="536"/>
      <c r="L139" s="536"/>
    </row>
    <row r="140" spans="1:12" x14ac:dyDescent="0.2">
      <c r="A140" s="413">
        <v>45497</v>
      </c>
      <c r="B140" s="536" t="s">
        <v>634</v>
      </c>
      <c r="C140" s="536"/>
      <c r="D140" s="536" t="s">
        <v>686</v>
      </c>
      <c r="E140" s="536"/>
      <c r="F140" s="536"/>
      <c r="G140" s="536"/>
      <c r="H140" s="536"/>
      <c r="I140" s="536"/>
      <c r="J140" s="536"/>
      <c r="K140" s="536"/>
      <c r="L140" s="536"/>
    </row>
    <row r="141" spans="1:12" x14ac:dyDescent="0.2">
      <c r="A141" s="413">
        <v>45539</v>
      </c>
      <c r="B141" s="536" t="s">
        <v>634</v>
      </c>
      <c r="C141" s="536"/>
      <c r="D141" s="536" t="s">
        <v>687</v>
      </c>
      <c r="E141" s="536"/>
      <c r="F141" s="536"/>
      <c r="G141" s="536"/>
      <c r="H141" s="536"/>
      <c r="I141" s="536"/>
      <c r="J141" s="536"/>
      <c r="K141" s="536"/>
      <c r="L141" s="536"/>
    </row>
    <row r="142" spans="1:12" x14ac:dyDescent="0.2">
      <c r="A142" s="413">
        <v>45544</v>
      </c>
      <c r="B142" s="536" t="s">
        <v>627</v>
      </c>
      <c r="C142" s="536"/>
      <c r="D142" s="536" t="s">
        <v>688</v>
      </c>
      <c r="E142" s="536"/>
      <c r="F142" s="536"/>
      <c r="G142" s="536"/>
      <c r="H142" s="536"/>
      <c r="I142" s="536"/>
      <c r="J142" s="536"/>
      <c r="K142" s="536"/>
      <c r="L142" s="536"/>
    </row>
    <row r="143" spans="1:12" x14ac:dyDescent="0.2">
      <c r="A143" s="413">
        <v>45544</v>
      </c>
      <c r="B143" s="536" t="s">
        <v>627</v>
      </c>
      <c r="C143" s="536"/>
      <c r="D143" s="536" t="s">
        <v>689</v>
      </c>
      <c r="E143" s="536"/>
      <c r="F143" s="536"/>
      <c r="G143" s="536"/>
      <c r="H143" s="536"/>
      <c r="I143" s="536"/>
      <c r="J143" s="536"/>
      <c r="K143" s="536"/>
      <c r="L143" s="536"/>
    </row>
    <row r="144" spans="1:12" x14ac:dyDescent="0.2">
      <c r="A144" s="413">
        <v>45553</v>
      </c>
      <c r="B144" s="536" t="s">
        <v>627</v>
      </c>
      <c r="C144" s="536"/>
      <c r="D144" s="536" t="s">
        <v>690</v>
      </c>
      <c r="E144" s="536"/>
      <c r="F144" s="536"/>
      <c r="G144" s="536"/>
      <c r="H144" s="536"/>
      <c r="I144" s="536"/>
      <c r="J144" s="536"/>
      <c r="K144" s="536"/>
      <c r="L144" s="536"/>
    </row>
    <row r="145" spans="1:12" x14ac:dyDescent="0.2">
      <c r="A145" s="413">
        <v>45572</v>
      </c>
      <c r="B145" s="536" t="s">
        <v>691</v>
      </c>
      <c r="C145" s="536"/>
      <c r="D145" s="536" t="s">
        <v>692</v>
      </c>
      <c r="E145" s="536"/>
      <c r="F145" s="536"/>
      <c r="G145" s="536"/>
      <c r="H145" s="536"/>
      <c r="I145" s="536"/>
      <c r="J145" s="536"/>
      <c r="K145" s="536"/>
      <c r="L145" s="536"/>
    </row>
    <row r="146" spans="1:12" x14ac:dyDescent="0.2">
      <c r="A146" s="413">
        <v>45583</v>
      </c>
      <c r="B146" s="536" t="s">
        <v>627</v>
      </c>
      <c r="C146" s="536"/>
      <c r="D146" s="536" t="s">
        <v>694</v>
      </c>
      <c r="E146" s="536"/>
      <c r="F146" s="536"/>
      <c r="G146" s="536"/>
      <c r="H146" s="536"/>
      <c r="I146" s="536"/>
      <c r="J146" s="536"/>
      <c r="K146" s="536"/>
      <c r="L146" s="536"/>
    </row>
    <row r="147" spans="1:12" x14ac:dyDescent="0.2">
      <c r="A147" s="413"/>
      <c r="B147" s="536"/>
      <c r="C147" s="536"/>
      <c r="D147" s="536"/>
      <c r="E147" s="536"/>
      <c r="F147" s="536"/>
      <c r="G147" s="536"/>
      <c r="H147" s="536"/>
      <c r="I147" s="536"/>
      <c r="J147" s="536"/>
      <c r="K147" s="536"/>
      <c r="L147" s="536"/>
    </row>
    <row r="148" spans="1:12" x14ac:dyDescent="0.2">
      <c r="A148" s="413"/>
      <c r="B148" s="536"/>
      <c r="C148" s="536"/>
      <c r="D148" s="536"/>
      <c r="E148" s="536"/>
      <c r="F148" s="536"/>
      <c r="G148" s="536"/>
      <c r="H148" s="536"/>
      <c r="I148" s="536"/>
      <c r="J148" s="536"/>
      <c r="K148" s="536"/>
      <c r="L148" s="536"/>
    </row>
    <row r="149" spans="1:12" x14ac:dyDescent="0.2">
      <c r="A149" s="413"/>
    </row>
  </sheetData>
  <sheetProtection sort="0" autoFilter="0"/>
  <mergeCells count="63">
    <mergeCell ref="D148:L148"/>
    <mergeCell ref="D140:L140"/>
    <mergeCell ref="D141:L141"/>
    <mergeCell ref="D142:L142"/>
    <mergeCell ref="D143:L143"/>
    <mergeCell ref="D145:L145"/>
    <mergeCell ref="D146:L146"/>
    <mergeCell ref="D147:L147"/>
    <mergeCell ref="D128:L128"/>
    <mergeCell ref="D129:L129"/>
    <mergeCell ref="D130:L130"/>
    <mergeCell ref="D131:L131"/>
    <mergeCell ref="D144:L144"/>
    <mergeCell ref="D132:L132"/>
    <mergeCell ref="D133:L133"/>
    <mergeCell ref="D134:L134"/>
    <mergeCell ref="D135:L135"/>
    <mergeCell ref="D137:L137"/>
    <mergeCell ref="D138:L138"/>
    <mergeCell ref="D139:L139"/>
    <mergeCell ref="D117:L117"/>
    <mergeCell ref="B119:C119"/>
    <mergeCell ref="D119:L119"/>
    <mergeCell ref="D120:L120"/>
    <mergeCell ref="D121:L121"/>
    <mergeCell ref="B118:C118"/>
    <mergeCell ref="B120:C120"/>
    <mergeCell ref="B121:C121"/>
    <mergeCell ref="B148:C148"/>
    <mergeCell ref="D118:L118"/>
    <mergeCell ref="D122:L122"/>
    <mergeCell ref="D123:L123"/>
    <mergeCell ref="D124:L124"/>
    <mergeCell ref="D125:L125"/>
    <mergeCell ref="D136:L136"/>
    <mergeCell ref="B122:C122"/>
    <mergeCell ref="B123:C123"/>
    <mergeCell ref="B124:C124"/>
    <mergeCell ref="B125:C125"/>
    <mergeCell ref="D126:L126"/>
    <mergeCell ref="D127:L127"/>
    <mergeCell ref="B132:C132"/>
    <mergeCell ref="B133:C133"/>
    <mergeCell ref="B134:C134"/>
    <mergeCell ref="B143:C143"/>
    <mergeCell ref="B144:C144"/>
    <mergeCell ref="B145:C145"/>
    <mergeCell ref="B146:C146"/>
    <mergeCell ref="B147:C147"/>
    <mergeCell ref="B138:C138"/>
    <mergeCell ref="B139:C139"/>
    <mergeCell ref="B140:C140"/>
    <mergeCell ref="B141:C141"/>
    <mergeCell ref="B142:C142"/>
    <mergeCell ref="B135:C135"/>
    <mergeCell ref="B136:C136"/>
    <mergeCell ref="B137:C137"/>
    <mergeCell ref="B126:C126"/>
    <mergeCell ref="B127:C127"/>
    <mergeCell ref="B128:C128"/>
    <mergeCell ref="B129:C129"/>
    <mergeCell ref="B130:C130"/>
    <mergeCell ref="B131:C131"/>
  </mergeCells>
  <pageMargins left="0.7" right="0.7" top="0.78740157499999996" bottom="0.78740157499999996"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E448"/>
  <sheetViews>
    <sheetView topLeftCell="A215" workbookViewId="0">
      <selection activeCell="C5" sqref="C5"/>
    </sheetView>
  </sheetViews>
  <sheetFormatPr baseColWidth="10" defaultRowHeight="12.75" x14ac:dyDescent="0.2"/>
  <cols>
    <col min="1" max="1" width="10.7109375" style="83" customWidth="1"/>
    <col min="2" max="2" width="22.85546875" style="83" customWidth="1"/>
    <col min="3" max="3" width="11.42578125" style="83"/>
    <col min="4" max="4" width="14.5703125" style="83" bestFit="1" customWidth="1"/>
    <col min="5" max="16384" width="11.42578125" style="83"/>
  </cols>
  <sheetData>
    <row r="1" spans="1:5" ht="15" x14ac:dyDescent="0.25">
      <c r="A1" s="327" t="s">
        <v>88</v>
      </c>
      <c r="B1" s="326"/>
      <c r="C1" s="326"/>
      <c r="D1" s="326"/>
      <c r="E1" s="326"/>
    </row>
    <row r="2" spans="1:5" ht="15" x14ac:dyDescent="0.25">
      <c r="A2" s="327" t="s">
        <v>89</v>
      </c>
      <c r="B2" s="327" t="s">
        <v>90</v>
      </c>
      <c r="C2" s="327" t="s">
        <v>91</v>
      </c>
      <c r="D2" s="327" t="s">
        <v>92</v>
      </c>
      <c r="E2" s="327" t="s">
        <v>93</v>
      </c>
    </row>
    <row r="3" spans="1:5" ht="15" x14ac:dyDescent="0.25">
      <c r="A3" s="327" t="s">
        <v>94</v>
      </c>
      <c r="B3" s="327" t="s">
        <v>94</v>
      </c>
      <c r="C3" s="326"/>
      <c r="D3" s="326"/>
      <c r="E3" s="326"/>
    </row>
    <row r="4" spans="1:5" ht="15" x14ac:dyDescent="0.25">
      <c r="A4" s="327" t="s">
        <v>94</v>
      </c>
      <c r="B4" s="328" t="s">
        <v>537</v>
      </c>
      <c r="C4" s="326"/>
      <c r="D4" s="326"/>
      <c r="E4" s="326"/>
    </row>
    <row r="5" spans="1:5" ht="15" x14ac:dyDescent="0.25">
      <c r="A5" s="327" t="s">
        <v>94</v>
      </c>
      <c r="B5" s="327" t="s">
        <v>95</v>
      </c>
      <c r="C5" s="326"/>
      <c r="D5" s="326"/>
      <c r="E5" s="326"/>
    </row>
    <row r="6" spans="1:5" ht="15" x14ac:dyDescent="0.25">
      <c r="A6" s="327" t="s">
        <v>94</v>
      </c>
      <c r="B6" s="327" t="s">
        <v>96</v>
      </c>
      <c r="C6" s="326"/>
      <c r="D6" s="326"/>
      <c r="E6" s="326"/>
    </row>
    <row r="7" spans="1:5" ht="15" x14ac:dyDescent="0.25">
      <c r="A7" s="327" t="s">
        <v>94</v>
      </c>
      <c r="B7" s="327" t="s">
        <v>97</v>
      </c>
      <c r="C7" s="326"/>
      <c r="D7" s="326"/>
      <c r="E7" s="326"/>
    </row>
    <row r="8" spans="1:5" ht="15" x14ac:dyDescent="0.25">
      <c r="A8" s="327" t="s">
        <v>94</v>
      </c>
      <c r="B8" s="327" t="s">
        <v>98</v>
      </c>
      <c r="C8" s="326"/>
      <c r="D8" s="326"/>
      <c r="E8" s="326"/>
    </row>
    <row r="9" spans="1:5" ht="15" x14ac:dyDescent="0.25">
      <c r="A9" s="327" t="s">
        <v>94</v>
      </c>
      <c r="B9" s="327" t="s">
        <v>99</v>
      </c>
      <c r="C9" s="326"/>
      <c r="D9" s="326"/>
      <c r="E9" s="326"/>
    </row>
    <row r="10" spans="1:5" ht="15" x14ac:dyDescent="0.25">
      <c r="A10" s="327" t="s">
        <v>100</v>
      </c>
      <c r="B10" s="327" t="s">
        <v>101</v>
      </c>
      <c r="C10" s="326"/>
      <c r="D10" s="326"/>
      <c r="E10" s="326"/>
    </row>
    <row r="11" spans="1:5" ht="15" x14ac:dyDescent="0.25">
      <c r="A11" s="327" t="s">
        <v>88</v>
      </c>
      <c r="B11" s="326"/>
      <c r="C11" s="326"/>
      <c r="D11" s="326"/>
      <c r="E11" s="326"/>
    </row>
    <row r="12" spans="1:5" ht="15" x14ac:dyDescent="0.25">
      <c r="A12" s="328" t="s">
        <v>89</v>
      </c>
      <c r="B12" s="327" t="s">
        <v>102</v>
      </c>
      <c r="C12" s="327" t="s">
        <v>91</v>
      </c>
      <c r="D12" s="327" t="s">
        <v>92</v>
      </c>
      <c r="E12" s="327" t="s">
        <v>103</v>
      </c>
    </row>
    <row r="13" spans="1:5" ht="15" x14ac:dyDescent="0.25">
      <c r="A13" s="327" t="s">
        <v>94</v>
      </c>
      <c r="B13" s="327" t="s">
        <v>94</v>
      </c>
      <c r="C13" s="326"/>
      <c r="D13" s="326"/>
      <c r="E13" s="326"/>
    </row>
    <row r="14" spans="1:5" ht="15" x14ac:dyDescent="0.25">
      <c r="A14" s="327" t="s">
        <v>94</v>
      </c>
      <c r="B14" s="329" t="s">
        <v>462</v>
      </c>
      <c r="C14" s="326"/>
      <c r="D14" s="326"/>
      <c r="E14" s="326"/>
    </row>
    <row r="15" spans="1:5" ht="15" x14ac:dyDescent="0.25">
      <c r="A15" s="327" t="s">
        <v>94</v>
      </c>
      <c r="B15" s="327" t="s">
        <v>95</v>
      </c>
      <c r="C15" s="326"/>
      <c r="D15" s="326"/>
      <c r="E15" s="326"/>
    </row>
    <row r="16" spans="1:5" ht="15" x14ac:dyDescent="0.25">
      <c r="A16" s="327" t="s">
        <v>94</v>
      </c>
      <c r="B16" s="327" t="s">
        <v>104</v>
      </c>
      <c r="C16" s="326"/>
      <c r="D16" s="326"/>
      <c r="E16" s="326"/>
    </row>
    <row r="17" spans="1:5" ht="15" x14ac:dyDescent="0.25">
      <c r="A17" s="327" t="s">
        <v>94</v>
      </c>
      <c r="B17" s="327" t="s">
        <v>97</v>
      </c>
      <c r="C17" s="326"/>
      <c r="D17" s="326"/>
      <c r="E17" s="326"/>
    </row>
    <row r="18" spans="1:5" ht="15" x14ac:dyDescent="0.25">
      <c r="A18" s="327" t="s">
        <v>94</v>
      </c>
      <c r="B18" s="327" t="s">
        <v>98</v>
      </c>
      <c r="C18" s="326"/>
      <c r="D18" s="326"/>
      <c r="E18" s="326"/>
    </row>
    <row r="19" spans="1:5" ht="15" x14ac:dyDescent="0.25">
      <c r="A19" s="327" t="s">
        <v>94</v>
      </c>
      <c r="B19" s="327" t="s">
        <v>99</v>
      </c>
      <c r="C19" s="326"/>
      <c r="D19" s="326"/>
      <c r="E19" s="326"/>
    </row>
    <row r="20" spans="1:5" ht="15" x14ac:dyDescent="0.25">
      <c r="A20" s="327" t="s">
        <v>100</v>
      </c>
      <c r="B20" s="327" t="s">
        <v>101</v>
      </c>
      <c r="C20" s="326"/>
      <c r="D20" s="326"/>
      <c r="E20" s="326"/>
    </row>
    <row r="21" spans="1:5" ht="15" x14ac:dyDescent="0.25">
      <c r="A21" s="327" t="s">
        <v>88</v>
      </c>
      <c r="B21" s="326"/>
      <c r="C21" s="326"/>
      <c r="D21" s="326"/>
      <c r="E21" s="326"/>
    </row>
    <row r="22" spans="1:5" ht="15" x14ac:dyDescent="0.25">
      <c r="A22" s="327" t="s">
        <v>89</v>
      </c>
      <c r="B22" s="327" t="s">
        <v>105</v>
      </c>
      <c r="C22" s="327" t="s">
        <v>91</v>
      </c>
      <c r="D22" s="327" t="s">
        <v>92</v>
      </c>
      <c r="E22" s="327" t="s">
        <v>106</v>
      </c>
    </row>
    <row r="23" spans="1:5" ht="15" x14ac:dyDescent="0.25">
      <c r="A23" s="327" t="s">
        <v>94</v>
      </c>
      <c r="B23" s="327" t="s">
        <v>94</v>
      </c>
      <c r="C23" s="326"/>
      <c r="D23" s="326"/>
      <c r="E23" s="326"/>
    </row>
    <row r="24" spans="1:5" ht="15" x14ac:dyDescent="0.25">
      <c r="A24" s="327" t="s">
        <v>94</v>
      </c>
      <c r="B24" s="327" t="s">
        <v>107</v>
      </c>
      <c r="C24" s="326"/>
      <c r="D24" s="326"/>
      <c r="E24" s="326"/>
    </row>
    <row r="25" spans="1:5" ht="15" x14ac:dyDescent="0.25">
      <c r="A25" s="327" t="s">
        <v>94</v>
      </c>
      <c r="B25" s="327" t="s">
        <v>95</v>
      </c>
      <c r="C25" s="326"/>
      <c r="D25" s="326"/>
      <c r="E25" s="326"/>
    </row>
    <row r="26" spans="1:5" ht="15" x14ac:dyDescent="0.25">
      <c r="A26" s="327" t="s">
        <v>94</v>
      </c>
      <c r="B26" s="327" t="s">
        <v>108</v>
      </c>
      <c r="C26" s="326"/>
      <c r="D26" s="326"/>
      <c r="E26" s="326"/>
    </row>
    <row r="27" spans="1:5" ht="15" x14ac:dyDescent="0.25">
      <c r="A27" s="327" t="s">
        <v>94</v>
      </c>
      <c r="B27" s="327" t="s">
        <v>97</v>
      </c>
      <c r="C27" s="326"/>
      <c r="D27" s="326"/>
      <c r="E27" s="326"/>
    </row>
    <row r="28" spans="1:5" ht="15" x14ac:dyDescent="0.25">
      <c r="A28" s="327" t="s">
        <v>94</v>
      </c>
      <c r="B28" s="327" t="s">
        <v>98</v>
      </c>
      <c r="C28" s="326"/>
      <c r="D28" s="326"/>
      <c r="E28" s="326"/>
    </row>
    <row r="29" spans="1:5" ht="15" x14ac:dyDescent="0.25">
      <c r="A29" s="327" t="s">
        <v>94</v>
      </c>
      <c r="B29" s="327" t="s">
        <v>99</v>
      </c>
      <c r="C29" s="326"/>
      <c r="D29" s="326"/>
      <c r="E29" s="326"/>
    </row>
    <row r="30" spans="1:5" ht="15" x14ac:dyDescent="0.25">
      <c r="A30" s="327" t="s">
        <v>100</v>
      </c>
      <c r="B30" s="327" t="s">
        <v>101</v>
      </c>
      <c r="C30" s="326"/>
      <c r="D30" s="326"/>
      <c r="E30" s="326"/>
    </row>
    <row r="31" spans="1:5" ht="15" x14ac:dyDescent="0.25">
      <c r="A31" s="327" t="s">
        <v>88</v>
      </c>
      <c r="B31" s="326"/>
      <c r="C31" s="326"/>
      <c r="D31" s="326"/>
      <c r="E31" s="326"/>
    </row>
    <row r="32" spans="1:5" ht="15" x14ac:dyDescent="0.25">
      <c r="A32" s="327" t="s">
        <v>89</v>
      </c>
      <c r="B32" s="327" t="s">
        <v>109</v>
      </c>
      <c r="C32" s="327" t="s">
        <v>91</v>
      </c>
      <c r="D32" s="327" t="s">
        <v>92</v>
      </c>
      <c r="E32" s="327" t="s">
        <v>110</v>
      </c>
    </row>
    <row r="33" spans="1:5" ht="15" x14ac:dyDescent="0.25">
      <c r="A33" s="327" t="s">
        <v>94</v>
      </c>
      <c r="B33" s="327" t="s">
        <v>94</v>
      </c>
      <c r="C33" s="326"/>
      <c r="D33" s="326"/>
      <c r="E33" s="326"/>
    </row>
    <row r="34" spans="1:5" ht="15" x14ac:dyDescent="0.25">
      <c r="A34" s="327" t="s">
        <v>94</v>
      </c>
      <c r="B34" s="327" t="s">
        <v>111</v>
      </c>
      <c r="C34" s="326"/>
      <c r="D34" s="326"/>
      <c r="E34" s="326"/>
    </row>
    <row r="35" spans="1:5" ht="15" x14ac:dyDescent="0.25">
      <c r="A35" s="327" t="s">
        <v>94</v>
      </c>
      <c r="B35" s="327" t="s">
        <v>95</v>
      </c>
      <c r="C35" s="326"/>
      <c r="D35" s="326"/>
      <c r="E35" s="326"/>
    </row>
    <row r="36" spans="1:5" ht="15" x14ac:dyDescent="0.25">
      <c r="A36" s="327" t="s">
        <v>94</v>
      </c>
      <c r="B36" s="327" t="s">
        <v>108</v>
      </c>
      <c r="C36" s="326"/>
      <c r="D36" s="326"/>
      <c r="E36" s="326"/>
    </row>
    <row r="37" spans="1:5" ht="15" x14ac:dyDescent="0.25">
      <c r="A37" s="327" t="s">
        <v>94</v>
      </c>
      <c r="B37" s="327" t="s">
        <v>97</v>
      </c>
      <c r="C37" s="326"/>
      <c r="D37" s="326"/>
      <c r="E37" s="326"/>
    </row>
    <row r="38" spans="1:5" ht="15" x14ac:dyDescent="0.25">
      <c r="A38" s="327" t="s">
        <v>94</v>
      </c>
      <c r="B38" s="327" t="s">
        <v>98</v>
      </c>
      <c r="C38" s="326"/>
      <c r="D38" s="326"/>
      <c r="E38" s="326"/>
    </row>
    <row r="39" spans="1:5" ht="15" x14ac:dyDescent="0.25">
      <c r="A39" s="327" t="s">
        <v>94</v>
      </c>
      <c r="B39" s="327" t="s">
        <v>99</v>
      </c>
      <c r="C39" s="326"/>
      <c r="D39" s="326"/>
      <c r="E39" s="326"/>
    </row>
    <row r="40" spans="1:5" ht="15" x14ac:dyDescent="0.25">
      <c r="A40" s="327" t="s">
        <v>100</v>
      </c>
      <c r="B40" s="327" t="s">
        <v>101</v>
      </c>
      <c r="C40" s="326"/>
      <c r="D40" s="326"/>
      <c r="E40" s="326"/>
    </row>
    <row r="41" spans="1:5" ht="15" x14ac:dyDescent="0.25">
      <c r="A41" s="327" t="s">
        <v>88</v>
      </c>
      <c r="B41" s="326"/>
      <c r="C41" s="326"/>
      <c r="D41" s="326"/>
      <c r="E41" s="326"/>
    </row>
    <row r="42" spans="1:5" ht="15" x14ac:dyDescent="0.25">
      <c r="A42" s="327" t="s">
        <v>89</v>
      </c>
      <c r="B42" s="327" t="s">
        <v>112</v>
      </c>
      <c r="C42" s="327" t="s">
        <v>91</v>
      </c>
      <c r="D42" s="327" t="s">
        <v>92</v>
      </c>
      <c r="E42" s="327" t="s">
        <v>113</v>
      </c>
    </row>
    <row r="43" spans="1:5" ht="15" x14ac:dyDescent="0.25">
      <c r="A43" s="327" t="s">
        <v>94</v>
      </c>
      <c r="B43" s="327" t="s">
        <v>94</v>
      </c>
      <c r="C43" s="326"/>
      <c r="D43" s="326"/>
      <c r="E43" s="326"/>
    </row>
    <row r="44" spans="1:5" ht="15" x14ac:dyDescent="0.25">
      <c r="A44" s="327" t="s">
        <v>94</v>
      </c>
      <c r="B44" s="327" t="s">
        <v>114</v>
      </c>
      <c r="C44" s="326"/>
      <c r="D44" s="326"/>
      <c r="E44" s="326"/>
    </row>
    <row r="45" spans="1:5" ht="15" x14ac:dyDescent="0.25">
      <c r="A45" s="327" t="s">
        <v>94</v>
      </c>
      <c r="B45" s="327" t="s">
        <v>95</v>
      </c>
      <c r="C45" s="326"/>
      <c r="D45" s="326"/>
      <c r="E45" s="326"/>
    </row>
    <row r="46" spans="1:5" ht="15" x14ac:dyDescent="0.25">
      <c r="A46" s="327" t="s">
        <v>94</v>
      </c>
      <c r="B46" s="327" t="s">
        <v>115</v>
      </c>
      <c r="C46" s="326"/>
      <c r="D46" s="326"/>
      <c r="E46" s="326"/>
    </row>
    <row r="47" spans="1:5" ht="15" x14ac:dyDescent="0.25">
      <c r="A47" s="327" t="s">
        <v>94</v>
      </c>
      <c r="B47" s="327" t="s">
        <v>97</v>
      </c>
      <c r="C47" s="326"/>
      <c r="D47" s="326"/>
      <c r="E47" s="326"/>
    </row>
    <row r="48" spans="1:5" ht="15" x14ac:dyDescent="0.25">
      <c r="A48" s="327" t="s">
        <v>94</v>
      </c>
      <c r="B48" s="327" t="s">
        <v>98</v>
      </c>
      <c r="C48" s="326"/>
      <c r="D48" s="326"/>
      <c r="E48" s="326"/>
    </row>
    <row r="49" spans="1:5" ht="15" x14ac:dyDescent="0.25">
      <c r="A49" s="327" t="s">
        <v>94</v>
      </c>
      <c r="B49" s="327" t="s">
        <v>116</v>
      </c>
      <c r="C49" s="326"/>
      <c r="D49" s="326"/>
      <c r="E49" s="326"/>
    </row>
    <row r="50" spans="1:5" ht="15" x14ac:dyDescent="0.25">
      <c r="A50" s="327" t="s">
        <v>94</v>
      </c>
      <c r="B50" s="327" t="s">
        <v>117</v>
      </c>
      <c r="C50" s="326"/>
      <c r="D50" s="326"/>
      <c r="E50" s="326"/>
    </row>
    <row r="51" spans="1:5" ht="15" x14ac:dyDescent="0.25">
      <c r="A51" s="327" t="s">
        <v>100</v>
      </c>
      <c r="B51" s="327" t="s">
        <v>101</v>
      </c>
      <c r="C51" s="326"/>
      <c r="D51" s="326"/>
      <c r="E51" s="326"/>
    </row>
    <row r="52" spans="1:5" ht="15" x14ac:dyDescent="0.25">
      <c r="A52" s="327" t="s">
        <v>88</v>
      </c>
      <c r="B52" s="326"/>
      <c r="C52" s="326"/>
      <c r="D52" s="326"/>
      <c r="E52" s="326"/>
    </row>
    <row r="53" spans="1:5" ht="15" x14ac:dyDescent="0.25">
      <c r="A53" s="327" t="s">
        <v>89</v>
      </c>
      <c r="B53" s="327" t="s">
        <v>118</v>
      </c>
      <c r="C53" s="327" t="s">
        <v>91</v>
      </c>
      <c r="D53" s="327" t="s">
        <v>92</v>
      </c>
      <c r="E53" s="327" t="s">
        <v>520</v>
      </c>
    </row>
    <row r="54" spans="1:5" ht="15" x14ac:dyDescent="0.25">
      <c r="A54" s="327" t="s">
        <v>94</v>
      </c>
      <c r="B54" s="327" t="s">
        <v>516</v>
      </c>
      <c r="C54" s="326"/>
      <c r="D54" s="326"/>
      <c r="E54" s="326"/>
    </row>
    <row r="55" spans="1:5" ht="15" x14ac:dyDescent="0.25">
      <c r="A55" s="327" t="s">
        <v>94</v>
      </c>
      <c r="B55" s="327" t="s">
        <v>513</v>
      </c>
      <c r="C55" s="326"/>
      <c r="D55" s="326"/>
      <c r="E55" s="326"/>
    </row>
    <row r="56" spans="1:5" ht="15" x14ac:dyDescent="0.25">
      <c r="A56" s="327" t="s">
        <v>94</v>
      </c>
      <c r="B56" s="327" t="s">
        <v>514</v>
      </c>
      <c r="C56" s="326"/>
      <c r="D56" s="326"/>
      <c r="E56" s="326"/>
    </row>
    <row r="57" spans="1:5" ht="15" x14ac:dyDescent="0.25">
      <c r="A57" s="327" t="s">
        <v>94</v>
      </c>
      <c r="B57" s="327" t="s">
        <v>515</v>
      </c>
      <c r="C57" s="326"/>
      <c r="D57" s="326"/>
      <c r="E57" s="326"/>
    </row>
    <row r="58" spans="1:5" ht="15" x14ac:dyDescent="0.25">
      <c r="A58" s="327" t="s">
        <v>94</v>
      </c>
      <c r="B58" s="327" t="s">
        <v>97</v>
      </c>
      <c r="C58" s="326"/>
      <c r="D58" s="326"/>
      <c r="E58" s="326"/>
    </row>
    <row r="59" spans="1:5" ht="15" x14ac:dyDescent="0.25">
      <c r="A59" s="327" t="s">
        <v>94</v>
      </c>
      <c r="B59" s="327" t="s">
        <v>517</v>
      </c>
      <c r="C59" s="326"/>
      <c r="D59" s="326"/>
      <c r="E59" s="326"/>
    </row>
    <row r="60" spans="1:5" ht="15" x14ac:dyDescent="0.25">
      <c r="A60" s="327" t="s">
        <v>94</v>
      </c>
      <c r="B60" s="327" t="s">
        <v>518</v>
      </c>
      <c r="C60" s="326"/>
      <c r="D60" s="326"/>
      <c r="E60" s="326"/>
    </row>
    <row r="61" spans="1:5" ht="15" x14ac:dyDescent="0.25">
      <c r="A61" s="327" t="s">
        <v>100</v>
      </c>
      <c r="B61" s="327" t="s">
        <v>101</v>
      </c>
      <c r="C61" s="326"/>
      <c r="D61" s="326"/>
      <c r="E61" s="326"/>
    </row>
    <row r="62" spans="1:5" ht="15" x14ac:dyDescent="0.25">
      <c r="A62" s="327" t="s">
        <v>88</v>
      </c>
      <c r="B62" s="326"/>
      <c r="C62" s="326"/>
      <c r="D62" s="326"/>
      <c r="E62" s="326"/>
    </row>
    <row r="63" spans="1:5" ht="15" x14ac:dyDescent="0.25">
      <c r="A63" s="327" t="s">
        <v>89</v>
      </c>
      <c r="B63" s="327" t="s">
        <v>118</v>
      </c>
      <c r="C63" s="327" t="s">
        <v>91</v>
      </c>
      <c r="D63" s="327" t="s">
        <v>92</v>
      </c>
      <c r="E63" s="327" t="s">
        <v>119</v>
      </c>
    </row>
    <row r="64" spans="1:5" ht="15" x14ac:dyDescent="0.25">
      <c r="A64" s="327" t="s">
        <v>94</v>
      </c>
      <c r="B64" s="327" t="s">
        <v>94</v>
      </c>
      <c r="C64" s="326"/>
      <c r="D64" s="326"/>
      <c r="E64" s="326"/>
    </row>
    <row r="65" spans="1:5" ht="15" x14ac:dyDescent="0.25">
      <c r="A65" s="327" t="s">
        <v>94</v>
      </c>
      <c r="B65" s="327" t="s">
        <v>120</v>
      </c>
      <c r="C65" s="326"/>
      <c r="D65" s="326"/>
      <c r="E65" s="326"/>
    </row>
    <row r="66" spans="1:5" ht="15" x14ac:dyDescent="0.25">
      <c r="A66" s="327" t="s">
        <v>94</v>
      </c>
      <c r="B66" s="327" t="s">
        <v>95</v>
      </c>
      <c r="C66" s="326"/>
      <c r="D66" s="326"/>
      <c r="E66" s="326"/>
    </row>
    <row r="67" spans="1:5" ht="15" x14ac:dyDescent="0.25">
      <c r="A67" s="327" t="s">
        <v>94</v>
      </c>
      <c r="B67" s="327" t="s">
        <v>96</v>
      </c>
      <c r="C67" s="326"/>
      <c r="D67" s="326"/>
      <c r="E67" s="326"/>
    </row>
    <row r="68" spans="1:5" ht="15" x14ac:dyDescent="0.25">
      <c r="A68" s="327" t="s">
        <v>94</v>
      </c>
      <c r="B68" s="327" t="s">
        <v>97</v>
      </c>
      <c r="C68" s="326"/>
      <c r="D68" s="326"/>
      <c r="E68" s="326"/>
    </row>
    <row r="69" spans="1:5" ht="15" x14ac:dyDescent="0.25">
      <c r="A69" s="327" t="s">
        <v>94</v>
      </c>
      <c r="B69" s="327" t="s">
        <v>98</v>
      </c>
      <c r="C69" s="326"/>
      <c r="D69" s="326"/>
      <c r="E69" s="326"/>
    </row>
    <row r="70" spans="1:5" ht="15" x14ac:dyDescent="0.25">
      <c r="A70" s="327" t="s">
        <v>94</v>
      </c>
      <c r="B70" s="327" t="s">
        <v>99</v>
      </c>
      <c r="C70" s="326"/>
      <c r="D70" s="326"/>
      <c r="E70" s="326"/>
    </row>
    <row r="71" spans="1:5" ht="15" x14ac:dyDescent="0.25">
      <c r="A71" s="327" t="s">
        <v>100</v>
      </c>
      <c r="B71" s="327" t="s">
        <v>101</v>
      </c>
      <c r="C71" s="326"/>
      <c r="D71" s="326"/>
      <c r="E71" s="326"/>
    </row>
    <row r="72" spans="1:5" ht="15" x14ac:dyDescent="0.25">
      <c r="A72" s="327" t="s">
        <v>88</v>
      </c>
      <c r="B72" s="326"/>
      <c r="C72" s="326"/>
      <c r="D72" s="326"/>
      <c r="E72" s="326"/>
    </row>
    <row r="73" spans="1:5" ht="15" x14ac:dyDescent="0.25">
      <c r="A73" s="327" t="s">
        <v>89</v>
      </c>
      <c r="B73" s="327" t="s">
        <v>121</v>
      </c>
      <c r="C73" s="327" t="s">
        <v>91</v>
      </c>
      <c r="D73" s="327" t="s">
        <v>92</v>
      </c>
      <c r="E73" s="327" t="s">
        <v>122</v>
      </c>
    </row>
    <row r="74" spans="1:5" ht="15" x14ac:dyDescent="0.25">
      <c r="A74" s="327" t="s">
        <v>94</v>
      </c>
      <c r="B74" s="327" t="s">
        <v>94</v>
      </c>
      <c r="C74" s="326"/>
      <c r="D74" s="326"/>
      <c r="E74" s="326"/>
    </row>
    <row r="75" spans="1:5" ht="15" x14ac:dyDescent="0.25">
      <c r="A75" s="327" t="s">
        <v>94</v>
      </c>
      <c r="B75" s="329" t="s">
        <v>538</v>
      </c>
      <c r="C75" s="326"/>
      <c r="D75" s="326"/>
      <c r="E75" s="326"/>
    </row>
    <row r="76" spans="1:5" ht="15" x14ac:dyDescent="0.25">
      <c r="A76" s="327" t="s">
        <v>94</v>
      </c>
      <c r="B76" s="327" t="s">
        <v>95</v>
      </c>
      <c r="C76" s="326"/>
      <c r="D76" s="326"/>
      <c r="E76" s="326"/>
    </row>
    <row r="77" spans="1:5" ht="15" x14ac:dyDescent="0.25">
      <c r="A77" s="327" t="s">
        <v>94</v>
      </c>
      <c r="B77" s="327" t="s">
        <v>104</v>
      </c>
      <c r="C77" s="326"/>
      <c r="D77" s="326"/>
      <c r="E77" s="326"/>
    </row>
    <row r="78" spans="1:5" ht="15" x14ac:dyDescent="0.25">
      <c r="A78" s="327" t="s">
        <v>94</v>
      </c>
      <c r="B78" s="327" t="s">
        <v>97</v>
      </c>
      <c r="C78" s="326"/>
      <c r="D78" s="326"/>
      <c r="E78" s="326"/>
    </row>
    <row r="79" spans="1:5" ht="15" x14ac:dyDescent="0.25">
      <c r="A79" s="327" t="s">
        <v>94</v>
      </c>
      <c r="B79" s="327" t="s">
        <v>98</v>
      </c>
      <c r="C79" s="326"/>
      <c r="D79" s="326"/>
      <c r="E79" s="326"/>
    </row>
    <row r="80" spans="1:5" ht="15" x14ac:dyDescent="0.25">
      <c r="A80" s="327" t="s">
        <v>94</v>
      </c>
      <c r="B80" s="327" t="s">
        <v>99</v>
      </c>
      <c r="C80" s="326"/>
      <c r="D80" s="326"/>
      <c r="E80" s="326"/>
    </row>
    <row r="81" spans="1:5" ht="15" x14ac:dyDescent="0.25">
      <c r="A81" s="327" t="s">
        <v>100</v>
      </c>
      <c r="B81" s="327" t="s">
        <v>101</v>
      </c>
      <c r="C81" s="326"/>
      <c r="D81" s="326"/>
      <c r="E81" s="326"/>
    </row>
    <row r="82" spans="1:5" ht="15" x14ac:dyDescent="0.25">
      <c r="A82" s="327" t="s">
        <v>88</v>
      </c>
      <c r="B82" s="326"/>
      <c r="C82" s="326"/>
      <c r="D82" s="326"/>
      <c r="E82" s="326"/>
    </row>
    <row r="83" spans="1:5" ht="15" x14ac:dyDescent="0.25">
      <c r="A83" s="327" t="s">
        <v>89</v>
      </c>
      <c r="B83" s="327" t="s">
        <v>123</v>
      </c>
      <c r="C83" s="327" t="s">
        <v>91</v>
      </c>
      <c r="D83" s="327" t="s">
        <v>92</v>
      </c>
      <c r="E83" s="327" t="s">
        <v>124</v>
      </c>
    </row>
    <row r="84" spans="1:5" ht="15" x14ac:dyDescent="0.25">
      <c r="A84" s="327" t="s">
        <v>94</v>
      </c>
      <c r="B84" s="327" t="s">
        <v>94</v>
      </c>
      <c r="C84" s="326"/>
      <c r="D84" s="326"/>
      <c r="E84" s="326"/>
    </row>
    <row r="85" spans="1:5" ht="15" x14ac:dyDescent="0.25">
      <c r="A85" s="327" t="s">
        <v>94</v>
      </c>
      <c r="B85" s="327" t="s">
        <v>125</v>
      </c>
      <c r="C85" s="326"/>
      <c r="D85" s="326"/>
      <c r="E85" s="326"/>
    </row>
    <row r="86" spans="1:5" ht="15" x14ac:dyDescent="0.25">
      <c r="A86" s="327" t="s">
        <v>94</v>
      </c>
      <c r="B86" s="327" t="s">
        <v>95</v>
      </c>
      <c r="C86" s="326"/>
      <c r="D86" s="326"/>
      <c r="E86" s="326"/>
    </row>
    <row r="87" spans="1:5" ht="15" x14ac:dyDescent="0.25">
      <c r="A87" s="327" t="s">
        <v>94</v>
      </c>
      <c r="B87" s="327" t="s">
        <v>126</v>
      </c>
      <c r="C87" s="326"/>
      <c r="D87" s="326"/>
      <c r="E87" s="326"/>
    </row>
    <row r="88" spans="1:5" ht="15" x14ac:dyDescent="0.25">
      <c r="A88" s="327" t="s">
        <v>94</v>
      </c>
      <c r="B88" s="327" t="s">
        <v>97</v>
      </c>
      <c r="C88" s="326"/>
      <c r="D88" s="326"/>
      <c r="E88" s="326"/>
    </row>
    <row r="89" spans="1:5" ht="15" x14ac:dyDescent="0.25">
      <c r="A89" s="327" t="s">
        <v>94</v>
      </c>
      <c r="B89" s="327" t="s">
        <v>127</v>
      </c>
      <c r="C89" s="326"/>
      <c r="D89" s="326"/>
      <c r="E89" s="326"/>
    </row>
    <row r="90" spans="1:5" ht="15" x14ac:dyDescent="0.25">
      <c r="A90" s="327" t="s">
        <v>100</v>
      </c>
      <c r="B90" s="327" t="s">
        <v>101</v>
      </c>
      <c r="C90" s="326"/>
      <c r="D90" s="326"/>
      <c r="E90" s="326"/>
    </row>
    <row r="91" spans="1:5" ht="15" x14ac:dyDescent="0.25">
      <c r="A91" s="327" t="s">
        <v>88</v>
      </c>
      <c r="B91" s="326"/>
      <c r="C91" s="326"/>
      <c r="D91" s="326"/>
      <c r="E91" s="326"/>
    </row>
    <row r="92" spans="1:5" ht="15" x14ac:dyDescent="0.25">
      <c r="A92" s="327" t="s">
        <v>89</v>
      </c>
      <c r="B92" s="327" t="s">
        <v>433</v>
      </c>
      <c r="C92" s="327" t="s">
        <v>91</v>
      </c>
      <c r="D92" s="327" t="s">
        <v>92</v>
      </c>
      <c r="E92" s="327" t="s">
        <v>434</v>
      </c>
    </row>
    <row r="93" spans="1:5" ht="15" x14ac:dyDescent="0.25">
      <c r="A93" s="327" t="s">
        <v>94</v>
      </c>
      <c r="B93" s="327" t="s">
        <v>94</v>
      </c>
      <c r="C93" s="326"/>
      <c r="D93" s="326"/>
      <c r="E93" s="326"/>
    </row>
    <row r="94" spans="1:5" ht="15" x14ac:dyDescent="0.25">
      <c r="A94" s="327" t="s">
        <v>94</v>
      </c>
      <c r="B94" s="327" t="s">
        <v>435</v>
      </c>
      <c r="C94" s="326"/>
      <c r="D94" s="326"/>
      <c r="E94" s="326"/>
    </row>
    <row r="95" spans="1:5" ht="15" x14ac:dyDescent="0.25">
      <c r="A95" s="327" t="s">
        <v>94</v>
      </c>
      <c r="B95" s="327" t="s">
        <v>95</v>
      </c>
      <c r="C95" s="326"/>
      <c r="D95" s="326"/>
      <c r="E95" s="326"/>
    </row>
    <row r="96" spans="1:5" ht="15" x14ac:dyDescent="0.25">
      <c r="A96" s="327" t="s">
        <v>94</v>
      </c>
      <c r="B96" s="327" t="s">
        <v>436</v>
      </c>
      <c r="C96" s="326"/>
      <c r="D96" s="326"/>
      <c r="E96" s="326"/>
    </row>
    <row r="97" spans="1:5" ht="15" x14ac:dyDescent="0.25">
      <c r="A97" s="327" t="s">
        <v>100</v>
      </c>
      <c r="B97" s="327" t="s">
        <v>101</v>
      </c>
      <c r="C97" s="326"/>
      <c r="D97" s="326"/>
      <c r="E97" s="326"/>
    </row>
    <row r="98" spans="1:5" ht="15" x14ac:dyDescent="0.25">
      <c r="A98" s="327" t="s">
        <v>88</v>
      </c>
      <c r="B98" s="326"/>
      <c r="C98" s="326"/>
      <c r="D98" s="326"/>
      <c r="E98" s="326"/>
    </row>
    <row r="99" spans="1:5" ht="15" x14ac:dyDescent="0.25">
      <c r="A99" s="327" t="s">
        <v>89</v>
      </c>
      <c r="B99" s="327" t="s">
        <v>128</v>
      </c>
      <c r="C99" s="327" t="s">
        <v>91</v>
      </c>
      <c r="D99" s="327" t="s">
        <v>92</v>
      </c>
      <c r="E99" s="327" t="s">
        <v>129</v>
      </c>
    </row>
    <row r="100" spans="1:5" ht="15" x14ac:dyDescent="0.25">
      <c r="A100" s="327" t="s">
        <v>94</v>
      </c>
      <c r="B100" s="327" t="s">
        <v>94</v>
      </c>
      <c r="C100" s="326"/>
      <c r="D100" s="326"/>
      <c r="E100" s="326"/>
    </row>
    <row r="101" spans="1:5" ht="15" x14ac:dyDescent="0.25">
      <c r="A101" s="327" t="s">
        <v>94</v>
      </c>
      <c r="B101" s="327" t="s">
        <v>130</v>
      </c>
      <c r="C101" s="326"/>
      <c r="D101" s="326"/>
      <c r="E101" s="326"/>
    </row>
    <row r="102" spans="1:5" ht="15" x14ac:dyDescent="0.25">
      <c r="A102" s="327" t="s">
        <v>94</v>
      </c>
      <c r="B102" s="327" t="s">
        <v>95</v>
      </c>
      <c r="C102" s="326"/>
      <c r="D102" s="326"/>
      <c r="E102" s="326"/>
    </row>
    <row r="103" spans="1:5" ht="15" x14ac:dyDescent="0.25">
      <c r="A103" s="327" t="s">
        <v>94</v>
      </c>
      <c r="B103" s="327" t="s">
        <v>96</v>
      </c>
      <c r="C103" s="326"/>
      <c r="D103" s="326"/>
      <c r="E103" s="326"/>
    </row>
    <row r="104" spans="1:5" ht="15" x14ac:dyDescent="0.25">
      <c r="A104" s="327" t="s">
        <v>94</v>
      </c>
      <c r="B104" s="327" t="s">
        <v>97</v>
      </c>
      <c r="C104" s="326"/>
      <c r="D104" s="326"/>
      <c r="E104" s="326"/>
    </row>
    <row r="105" spans="1:5" ht="15" x14ac:dyDescent="0.25">
      <c r="A105" s="327" t="s">
        <v>94</v>
      </c>
      <c r="B105" s="327" t="s">
        <v>98</v>
      </c>
      <c r="C105" s="326"/>
      <c r="D105" s="326"/>
      <c r="E105" s="326"/>
    </row>
    <row r="106" spans="1:5" ht="15" x14ac:dyDescent="0.25">
      <c r="A106" s="327" t="s">
        <v>94</v>
      </c>
      <c r="B106" s="327" t="s">
        <v>131</v>
      </c>
      <c r="C106" s="326"/>
      <c r="D106" s="326"/>
      <c r="E106" s="326"/>
    </row>
    <row r="107" spans="1:5" ht="15" x14ac:dyDescent="0.25">
      <c r="A107" s="327" t="s">
        <v>100</v>
      </c>
      <c r="B107" s="327" t="s">
        <v>101</v>
      </c>
      <c r="C107" s="326"/>
      <c r="D107" s="326"/>
      <c r="E107" s="326"/>
    </row>
    <row r="108" spans="1:5" ht="15" x14ac:dyDescent="0.25">
      <c r="A108" s="327" t="s">
        <v>88</v>
      </c>
      <c r="B108" s="326"/>
      <c r="C108" s="326"/>
      <c r="D108" s="326"/>
      <c r="E108" s="326"/>
    </row>
    <row r="109" spans="1:5" ht="15" x14ac:dyDescent="0.25">
      <c r="A109" s="327" t="s">
        <v>89</v>
      </c>
      <c r="B109" s="327" t="s">
        <v>132</v>
      </c>
      <c r="C109" s="327" t="s">
        <v>91</v>
      </c>
      <c r="D109" s="327" t="s">
        <v>92</v>
      </c>
      <c r="E109" s="327" t="s">
        <v>133</v>
      </c>
    </row>
    <row r="110" spans="1:5" ht="15" x14ac:dyDescent="0.25">
      <c r="A110" s="327" t="s">
        <v>94</v>
      </c>
      <c r="B110" s="327" t="s">
        <v>94</v>
      </c>
      <c r="C110" s="326"/>
      <c r="D110" s="326"/>
      <c r="E110" s="326"/>
    </row>
    <row r="111" spans="1:5" ht="15" x14ac:dyDescent="0.25">
      <c r="A111" s="327" t="s">
        <v>94</v>
      </c>
      <c r="B111" s="327" t="s">
        <v>134</v>
      </c>
      <c r="C111" s="326"/>
      <c r="D111" s="326"/>
      <c r="E111" s="326"/>
    </row>
    <row r="112" spans="1:5" ht="15" x14ac:dyDescent="0.25">
      <c r="A112" s="327" t="s">
        <v>94</v>
      </c>
      <c r="B112" s="327" t="s">
        <v>135</v>
      </c>
      <c r="C112" s="326"/>
      <c r="D112" s="326"/>
      <c r="E112" s="326"/>
    </row>
    <row r="113" spans="1:5" ht="15" x14ac:dyDescent="0.25">
      <c r="A113" s="327" t="s">
        <v>94</v>
      </c>
      <c r="B113" s="327" t="s">
        <v>136</v>
      </c>
      <c r="C113" s="326"/>
      <c r="D113" s="326"/>
      <c r="E113" s="326"/>
    </row>
    <row r="114" spans="1:5" ht="15" x14ac:dyDescent="0.25">
      <c r="A114" s="327" t="s">
        <v>94</v>
      </c>
      <c r="B114" s="327" t="s">
        <v>137</v>
      </c>
      <c r="C114" s="326"/>
      <c r="D114" s="326"/>
      <c r="E114" s="326"/>
    </row>
    <row r="115" spans="1:5" ht="15" x14ac:dyDescent="0.25">
      <c r="A115" s="327" t="s">
        <v>94</v>
      </c>
      <c r="B115" s="327" t="s">
        <v>138</v>
      </c>
      <c r="C115" s="326"/>
      <c r="D115" s="326"/>
      <c r="E115" s="326"/>
    </row>
    <row r="116" spans="1:5" ht="15" x14ac:dyDescent="0.25">
      <c r="A116" s="327" t="s">
        <v>94</v>
      </c>
      <c r="B116" s="327" t="s">
        <v>139</v>
      </c>
      <c r="C116" s="326"/>
      <c r="D116" s="326"/>
      <c r="E116" s="326"/>
    </row>
    <row r="117" spans="1:5" ht="15" x14ac:dyDescent="0.25">
      <c r="A117" s="327" t="s">
        <v>94</v>
      </c>
      <c r="B117" s="327" t="s">
        <v>140</v>
      </c>
      <c r="C117" s="326"/>
      <c r="D117" s="326"/>
      <c r="E117" s="326"/>
    </row>
    <row r="118" spans="1:5" ht="15" x14ac:dyDescent="0.25">
      <c r="A118" s="327" t="s">
        <v>94</v>
      </c>
      <c r="B118" s="327" t="s">
        <v>141</v>
      </c>
      <c r="C118" s="326"/>
      <c r="D118" s="326"/>
      <c r="E118" s="326"/>
    </row>
    <row r="119" spans="1:5" ht="15" x14ac:dyDescent="0.25">
      <c r="A119" s="327" t="s">
        <v>94</v>
      </c>
      <c r="B119" s="327" t="s">
        <v>142</v>
      </c>
      <c r="C119" s="326"/>
      <c r="D119" s="326"/>
      <c r="E119" s="326"/>
    </row>
    <row r="120" spans="1:5" ht="15" x14ac:dyDescent="0.25">
      <c r="A120" s="327" t="s">
        <v>94</v>
      </c>
      <c r="B120" s="327" t="s">
        <v>143</v>
      </c>
      <c r="C120" s="326"/>
      <c r="D120" s="326"/>
      <c r="E120" s="326"/>
    </row>
    <row r="121" spans="1:5" ht="15" x14ac:dyDescent="0.25">
      <c r="A121" s="327" t="s">
        <v>94</v>
      </c>
      <c r="B121" s="327" t="s">
        <v>144</v>
      </c>
      <c r="C121" s="326"/>
      <c r="D121" s="326"/>
      <c r="E121" s="326"/>
    </row>
    <row r="122" spans="1:5" ht="15" x14ac:dyDescent="0.25">
      <c r="A122" s="327" t="s">
        <v>94</v>
      </c>
      <c r="B122" s="327" t="s">
        <v>145</v>
      </c>
      <c r="C122" s="326"/>
      <c r="D122" s="326"/>
      <c r="E122" s="326"/>
    </row>
    <row r="123" spans="1:5" ht="15" x14ac:dyDescent="0.25">
      <c r="A123" s="327" t="s">
        <v>94</v>
      </c>
      <c r="B123" s="327" t="s">
        <v>146</v>
      </c>
    </row>
    <row r="124" spans="1:5" ht="15" x14ac:dyDescent="0.25">
      <c r="A124" s="327" t="s">
        <v>94</v>
      </c>
      <c r="B124" s="327" t="s">
        <v>147</v>
      </c>
    </row>
    <row r="125" spans="1:5" ht="15" x14ac:dyDescent="0.25">
      <c r="A125" s="327" t="s">
        <v>94</v>
      </c>
      <c r="B125" s="327" t="s">
        <v>148</v>
      </c>
    </row>
    <row r="126" spans="1:5" ht="15" x14ac:dyDescent="0.25">
      <c r="A126" s="327" t="s">
        <v>94</v>
      </c>
      <c r="B126" s="327" t="s">
        <v>149</v>
      </c>
    </row>
    <row r="127" spans="1:5" ht="15" x14ac:dyDescent="0.25">
      <c r="A127" s="327" t="s">
        <v>94</v>
      </c>
      <c r="B127" s="327" t="s">
        <v>150</v>
      </c>
    </row>
    <row r="128" spans="1:5" ht="15" x14ac:dyDescent="0.25">
      <c r="A128" s="327" t="s">
        <v>94</v>
      </c>
      <c r="B128" s="327" t="s">
        <v>151</v>
      </c>
    </row>
    <row r="129" spans="1:5" ht="15" x14ac:dyDescent="0.25">
      <c r="A129" s="327" t="s">
        <v>94</v>
      </c>
      <c r="B129" s="327" t="s">
        <v>152</v>
      </c>
    </row>
    <row r="130" spans="1:5" ht="15" x14ac:dyDescent="0.25">
      <c r="A130" s="327" t="s">
        <v>94</v>
      </c>
      <c r="B130" s="327" t="s">
        <v>153</v>
      </c>
    </row>
    <row r="131" spans="1:5" ht="15" x14ac:dyDescent="0.25">
      <c r="A131" s="327" t="s">
        <v>94</v>
      </c>
      <c r="B131" s="327" t="s">
        <v>154</v>
      </c>
    </row>
    <row r="132" spans="1:5" ht="15" x14ac:dyDescent="0.25">
      <c r="A132" s="327" t="s">
        <v>94</v>
      </c>
      <c r="B132" s="327" t="s">
        <v>155</v>
      </c>
    </row>
    <row r="133" spans="1:5" ht="15" x14ac:dyDescent="0.25">
      <c r="A133" s="327" t="s">
        <v>94</v>
      </c>
      <c r="B133" s="327" t="s">
        <v>156</v>
      </c>
    </row>
    <row r="134" spans="1:5" ht="15" x14ac:dyDescent="0.25">
      <c r="A134" s="327" t="s">
        <v>94</v>
      </c>
      <c r="B134" s="329" t="s">
        <v>456</v>
      </c>
    </row>
    <row r="135" spans="1:5" ht="15" x14ac:dyDescent="0.25">
      <c r="A135" s="327" t="s">
        <v>94</v>
      </c>
      <c r="B135" s="330" t="s">
        <v>457</v>
      </c>
    </row>
    <row r="136" spans="1:5" ht="15" x14ac:dyDescent="0.25">
      <c r="A136" s="327" t="s">
        <v>94</v>
      </c>
      <c r="B136" s="330" t="s">
        <v>458</v>
      </c>
    </row>
    <row r="137" spans="1:5" ht="15" x14ac:dyDescent="0.25">
      <c r="A137" s="327" t="s">
        <v>94</v>
      </c>
      <c r="B137" s="330" t="s">
        <v>459</v>
      </c>
    </row>
    <row r="138" spans="1:5" ht="15" x14ac:dyDescent="0.25">
      <c r="A138" s="327" t="s">
        <v>94</v>
      </c>
      <c r="B138" s="330" t="s">
        <v>354</v>
      </c>
    </row>
    <row r="139" spans="1:5" ht="15" x14ac:dyDescent="0.25">
      <c r="A139" s="327" t="s">
        <v>94</v>
      </c>
      <c r="B139" s="327" t="s">
        <v>95</v>
      </c>
      <c r="C139" s="326"/>
      <c r="D139" s="326"/>
      <c r="E139" s="326"/>
    </row>
    <row r="140" spans="1:5" ht="15" x14ac:dyDescent="0.25">
      <c r="A140" s="327" t="s">
        <v>94</v>
      </c>
      <c r="B140" s="327" t="s">
        <v>158</v>
      </c>
      <c r="C140" s="326"/>
      <c r="D140" s="326"/>
      <c r="E140" s="326"/>
    </row>
    <row r="141" spans="1:5" ht="15" x14ac:dyDescent="0.25">
      <c r="A141" s="327" t="s">
        <v>94</v>
      </c>
      <c r="B141" s="327" t="s">
        <v>97</v>
      </c>
      <c r="C141" s="326"/>
      <c r="D141" s="326"/>
      <c r="E141" s="326"/>
    </row>
    <row r="142" spans="1:5" ht="15" x14ac:dyDescent="0.25">
      <c r="A142" s="327" t="s">
        <v>94</v>
      </c>
      <c r="B142" s="327" t="s">
        <v>98</v>
      </c>
      <c r="C142" s="326"/>
      <c r="D142" s="326"/>
      <c r="E142" s="326"/>
    </row>
    <row r="143" spans="1:5" ht="15" x14ac:dyDescent="0.25">
      <c r="A143" s="327" t="s">
        <v>94</v>
      </c>
      <c r="B143" s="327" t="s">
        <v>159</v>
      </c>
      <c r="C143" s="326"/>
      <c r="D143" s="326"/>
      <c r="E143" s="326"/>
    </row>
    <row r="144" spans="1:5" ht="15" x14ac:dyDescent="0.25">
      <c r="A144" s="327" t="s">
        <v>94</v>
      </c>
      <c r="B144" s="327" t="s">
        <v>160</v>
      </c>
      <c r="C144" s="326"/>
      <c r="D144" s="326"/>
      <c r="E144" s="326"/>
    </row>
    <row r="145" spans="1:5" ht="15" x14ac:dyDescent="0.25">
      <c r="A145" s="327" t="s">
        <v>100</v>
      </c>
      <c r="B145" s="327" t="s">
        <v>101</v>
      </c>
      <c r="C145" s="326"/>
      <c r="D145" s="326"/>
      <c r="E145" s="326"/>
    </row>
    <row r="146" spans="1:5" ht="15" x14ac:dyDescent="0.25">
      <c r="A146" s="327" t="s">
        <v>88</v>
      </c>
      <c r="B146" s="326"/>
      <c r="C146" s="326"/>
      <c r="D146" s="326"/>
      <c r="E146" s="326"/>
    </row>
    <row r="147" spans="1:5" ht="15" x14ac:dyDescent="0.25">
      <c r="A147" s="327" t="s">
        <v>89</v>
      </c>
      <c r="B147" s="327" t="s">
        <v>161</v>
      </c>
      <c r="C147" s="327" t="s">
        <v>91</v>
      </c>
      <c r="D147" s="327" t="s">
        <v>92</v>
      </c>
      <c r="E147" s="327" t="s">
        <v>162</v>
      </c>
    </row>
    <row r="148" spans="1:5" ht="15" x14ac:dyDescent="0.25">
      <c r="A148" s="327" t="s">
        <v>94</v>
      </c>
      <c r="B148" s="327" t="s">
        <v>94</v>
      </c>
      <c r="C148" s="326"/>
      <c r="D148" s="326"/>
      <c r="E148" s="326"/>
    </row>
    <row r="149" spans="1:5" ht="15" x14ac:dyDescent="0.25">
      <c r="A149" s="327" t="s">
        <v>94</v>
      </c>
      <c r="B149" s="327" t="s">
        <v>163</v>
      </c>
      <c r="C149" s="326"/>
      <c r="D149" s="326"/>
      <c r="E149" s="326"/>
    </row>
    <row r="150" spans="1:5" ht="15" x14ac:dyDescent="0.25">
      <c r="A150" s="327" t="s">
        <v>94</v>
      </c>
      <c r="B150" s="327" t="s">
        <v>164</v>
      </c>
      <c r="C150" s="326"/>
      <c r="D150" s="326"/>
      <c r="E150" s="326"/>
    </row>
    <row r="151" spans="1:5" ht="15" x14ac:dyDescent="0.25">
      <c r="A151" s="327" t="s">
        <v>94</v>
      </c>
      <c r="B151" s="327" t="s">
        <v>165</v>
      </c>
      <c r="C151" s="326"/>
      <c r="D151" s="326"/>
      <c r="E151" s="326"/>
    </row>
    <row r="152" spans="1:5" ht="15" x14ac:dyDescent="0.25">
      <c r="A152" s="327" t="s">
        <v>94</v>
      </c>
      <c r="B152" s="327" t="s">
        <v>166</v>
      </c>
      <c r="C152" s="326"/>
      <c r="D152" s="326"/>
      <c r="E152" s="326"/>
    </row>
    <row r="153" spans="1:5" ht="15" x14ac:dyDescent="0.25">
      <c r="A153" s="327" t="s">
        <v>94</v>
      </c>
      <c r="B153" s="327" t="s">
        <v>167</v>
      </c>
      <c r="C153" s="326"/>
      <c r="D153" s="326"/>
      <c r="E153" s="326"/>
    </row>
    <row r="154" spans="1:5" ht="15" x14ac:dyDescent="0.25">
      <c r="A154" s="327" t="s">
        <v>94</v>
      </c>
      <c r="B154" s="327" t="s">
        <v>168</v>
      </c>
      <c r="C154" s="326"/>
      <c r="D154" s="326"/>
      <c r="E154" s="326"/>
    </row>
    <row r="155" spans="1:5" ht="15" x14ac:dyDescent="0.25">
      <c r="A155" s="327" t="s">
        <v>94</v>
      </c>
      <c r="B155" s="327" t="s">
        <v>95</v>
      </c>
      <c r="C155" s="326"/>
      <c r="D155" s="326"/>
      <c r="E155" s="326"/>
    </row>
    <row r="156" spans="1:5" ht="15" x14ac:dyDescent="0.25">
      <c r="A156" s="327" t="s">
        <v>94</v>
      </c>
      <c r="B156" s="327" t="s">
        <v>169</v>
      </c>
      <c r="C156" s="326"/>
      <c r="D156" s="326"/>
      <c r="E156" s="326"/>
    </row>
    <row r="157" spans="1:5" ht="15" x14ac:dyDescent="0.25">
      <c r="A157" s="327" t="s">
        <v>94</v>
      </c>
      <c r="B157" s="327" t="s">
        <v>97</v>
      </c>
      <c r="C157" s="326"/>
      <c r="D157" s="326"/>
      <c r="E157" s="326"/>
    </row>
    <row r="158" spans="1:5" ht="15" x14ac:dyDescent="0.25">
      <c r="A158" s="327" t="s">
        <v>94</v>
      </c>
      <c r="B158" s="327" t="s">
        <v>98</v>
      </c>
      <c r="C158" s="326"/>
      <c r="D158" s="326"/>
      <c r="E158" s="326"/>
    </row>
    <row r="159" spans="1:5" ht="15" x14ac:dyDescent="0.25">
      <c r="A159" s="327" t="s">
        <v>94</v>
      </c>
      <c r="B159" s="327" t="s">
        <v>159</v>
      </c>
      <c r="C159" s="326"/>
      <c r="D159" s="326"/>
      <c r="E159" s="326"/>
    </row>
    <row r="160" spans="1:5" ht="15" x14ac:dyDescent="0.25">
      <c r="A160" s="327" t="s">
        <v>100</v>
      </c>
      <c r="B160" s="327" t="s">
        <v>101</v>
      </c>
      <c r="C160" s="326"/>
      <c r="D160" s="326"/>
      <c r="E160" s="326"/>
    </row>
    <row r="161" spans="1:5" ht="15" x14ac:dyDescent="0.25">
      <c r="A161" s="327" t="s">
        <v>88</v>
      </c>
      <c r="B161" s="326"/>
      <c r="C161" s="326"/>
      <c r="D161" s="326"/>
      <c r="E161" s="326"/>
    </row>
    <row r="162" spans="1:5" ht="15" x14ac:dyDescent="0.25">
      <c r="A162" s="327" t="s">
        <v>89</v>
      </c>
      <c r="B162" s="327" t="s">
        <v>170</v>
      </c>
      <c r="C162" s="327" t="s">
        <v>91</v>
      </c>
      <c r="D162" s="327" t="s">
        <v>92</v>
      </c>
      <c r="E162" s="327" t="s">
        <v>171</v>
      </c>
    </row>
    <row r="163" spans="1:5" ht="15" x14ac:dyDescent="0.25">
      <c r="A163" s="327" t="s">
        <v>94</v>
      </c>
      <c r="B163" s="327" t="s">
        <v>94</v>
      </c>
      <c r="C163" s="326"/>
      <c r="D163" s="326"/>
      <c r="E163" s="326"/>
    </row>
    <row r="164" spans="1:5" ht="15" x14ac:dyDescent="0.25">
      <c r="A164" s="327" t="s">
        <v>94</v>
      </c>
      <c r="B164" s="327" t="s">
        <v>130</v>
      </c>
      <c r="C164" s="326"/>
      <c r="D164" s="326"/>
      <c r="E164" s="326"/>
    </row>
    <row r="165" spans="1:5" ht="15" x14ac:dyDescent="0.25">
      <c r="A165" s="327" t="s">
        <v>94</v>
      </c>
      <c r="B165" s="327" t="s">
        <v>95</v>
      </c>
      <c r="C165" s="326"/>
      <c r="D165" s="326"/>
      <c r="E165" s="326"/>
    </row>
    <row r="166" spans="1:5" ht="15" x14ac:dyDescent="0.25">
      <c r="A166" s="327" t="s">
        <v>94</v>
      </c>
      <c r="B166" s="327" t="s">
        <v>96</v>
      </c>
      <c r="C166" s="326"/>
      <c r="D166" s="326"/>
      <c r="E166" s="326"/>
    </row>
    <row r="167" spans="1:5" ht="15" x14ac:dyDescent="0.25">
      <c r="A167" s="327" t="s">
        <v>94</v>
      </c>
      <c r="B167" s="327" t="s">
        <v>97</v>
      </c>
      <c r="C167" s="326"/>
      <c r="D167" s="326"/>
      <c r="E167" s="326"/>
    </row>
    <row r="168" spans="1:5" ht="15" x14ac:dyDescent="0.25">
      <c r="A168" s="327" t="s">
        <v>94</v>
      </c>
      <c r="B168" s="327" t="s">
        <v>98</v>
      </c>
      <c r="C168" s="326"/>
      <c r="D168" s="326"/>
      <c r="E168" s="326"/>
    </row>
    <row r="169" spans="1:5" ht="15" x14ac:dyDescent="0.25">
      <c r="A169" s="327" t="s">
        <v>94</v>
      </c>
      <c r="B169" s="327" t="s">
        <v>99</v>
      </c>
      <c r="C169" s="326"/>
      <c r="D169" s="326"/>
      <c r="E169" s="326"/>
    </row>
    <row r="170" spans="1:5" ht="15" x14ac:dyDescent="0.25">
      <c r="A170" s="327" t="s">
        <v>100</v>
      </c>
      <c r="B170" s="327" t="s">
        <v>101</v>
      </c>
      <c r="C170" s="326"/>
      <c r="D170" s="326"/>
      <c r="E170" s="326"/>
    </row>
    <row r="171" spans="1:5" ht="15" x14ac:dyDescent="0.25">
      <c r="A171" s="327" t="s">
        <v>88</v>
      </c>
      <c r="B171" s="326"/>
      <c r="C171" s="326"/>
      <c r="D171" s="326"/>
      <c r="E171" s="326"/>
    </row>
    <row r="172" spans="1:5" ht="15" x14ac:dyDescent="0.25">
      <c r="A172" s="327" t="s">
        <v>89</v>
      </c>
      <c r="B172" s="327" t="s">
        <v>172</v>
      </c>
      <c r="C172" s="327" t="s">
        <v>91</v>
      </c>
      <c r="D172" s="327" t="s">
        <v>92</v>
      </c>
      <c r="E172" s="327" t="s">
        <v>173</v>
      </c>
    </row>
    <row r="173" spans="1:5" ht="15" x14ac:dyDescent="0.25">
      <c r="A173" s="327" t="s">
        <v>94</v>
      </c>
      <c r="B173" s="327" t="s">
        <v>174</v>
      </c>
      <c r="C173" s="326"/>
      <c r="D173" s="326"/>
      <c r="E173" s="326"/>
    </row>
    <row r="174" spans="1:5" ht="15" x14ac:dyDescent="0.25">
      <c r="A174" s="327" t="s">
        <v>94</v>
      </c>
      <c r="B174" s="327" t="s">
        <v>175</v>
      </c>
      <c r="C174" s="326"/>
      <c r="D174" s="326"/>
      <c r="E174" s="326"/>
    </row>
    <row r="175" spans="1:5" ht="15" x14ac:dyDescent="0.25">
      <c r="A175" s="327" t="s">
        <v>94</v>
      </c>
      <c r="B175" s="327" t="s">
        <v>176</v>
      </c>
      <c r="C175" s="326"/>
      <c r="D175" s="326"/>
      <c r="E175" s="326"/>
    </row>
    <row r="176" spans="1:5" ht="15" x14ac:dyDescent="0.25">
      <c r="A176" s="327" t="s">
        <v>94</v>
      </c>
      <c r="B176" s="327" t="s">
        <v>177</v>
      </c>
      <c r="C176" s="326"/>
      <c r="D176" s="326"/>
      <c r="E176" s="326"/>
    </row>
    <row r="177" spans="1:5" ht="15" x14ac:dyDescent="0.25">
      <c r="A177" s="327" t="s">
        <v>94</v>
      </c>
      <c r="B177" s="327" t="s">
        <v>178</v>
      </c>
      <c r="C177" s="326"/>
      <c r="D177" s="326"/>
      <c r="E177" s="326"/>
    </row>
    <row r="178" spans="1:5" ht="15" x14ac:dyDescent="0.25">
      <c r="A178" s="327" t="s">
        <v>100</v>
      </c>
      <c r="B178" s="327" t="s">
        <v>101</v>
      </c>
      <c r="C178" s="326"/>
      <c r="D178" s="326"/>
      <c r="E178" s="326"/>
    </row>
    <row r="179" spans="1:5" ht="15" x14ac:dyDescent="0.25">
      <c r="A179" s="327" t="s">
        <v>88</v>
      </c>
      <c r="B179" s="326"/>
      <c r="C179" s="326"/>
      <c r="D179" s="326"/>
      <c r="E179" s="326"/>
    </row>
    <row r="180" spans="1:5" ht="15" x14ac:dyDescent="0.25">
      <c r="A180" s="327" t="s">
        <v>89</v>
      </c>
      <c r="B180" s="327" t="s">
        <v>180</v>
      </c>
      <c r="C180" s="327" t="s">
        <v>91</v>
      </c>
      <c r="D180" s="327" t="s">
        <v>92</v>
      </c>
      <c r="E180" s="327" t="s">
        <v>181</v>
      </c>
    </row>
    <row r="181" spans="1:5" ht="15" x14ac:dyDescent="0.25">
      <c r="A181" s="327" t="s">
        <v>94</v>
      </c>
      <c r="B181" s="327" t="s">
        <v>94</v>
      </c>
      <c r="C181" s="326"/>
      <c r="D181" s="326"/>
      <c r="E181" s="326"/>
    </row>
    <row r="182" spans="1:5" ht="15" x14ac:dyDescent="0.25">
      <c r="A182" s="327" t="s">
        <v>94</v>
      </c>
      <c r="B182" s="327" t="s">
        <v>182</v>
      </c>
      <c r="C182" s="326"/>
      <c r="D182" s="326"/>
      <c r="E182" s="326"/>
    </row>
    <row r="183" spans="1:5" ht="15" x14ac:dyDescent="0.25">
      <c r="A183" s="327" t="s">
        <v>94</v>
      </c>
      <c r="B183" s="327" t="s">
        <v>95</v>
      </c>
      <c r="C183" s="326"/>
      <c r="D183" s="326"/>
      <c r="E183" s="326"/>
    </row>
    <row r="184" spans="1:5" ht="15" x14ac:dyDescent="0.25">
      <c r="A184" s="327" t="s">
        <v>94</v>
      </c>
      <c r="B184" s="331" t="s">
        <v>183</v>
      </c>
      <c r="C184" s="326"/>
      <c r="D184" s="326"/>
      <c r="E184" s="326"/>
    </row>
    <row r="185" spans="1:5" ht="15" x14ac:dyDescent="0.25">
      <c r="A185" s="327" t="s">
        <v>94</v>
      </c>
      <c r="B185" s="327" t="s">
        <v>184</v>
      </c>
      <c r="C185" s="326"/>
      <c r="D185" s="326"/>
      <c r="E185" s="326"/>
    </row>
    <row r="186" spans="1:5" ht="15" x14ac:dyDescent="0.25">
      <c r="A186" s="327" t="s">
        <v>94</v>
      </c>
      <c r="B186" s="327" t="s">
        <v>185</v>
      </c>
      <c r="C186" s="326"/>
      <c r="D186" s="326"/>
      <c r="E186" s="326"/>
    </row>
    <row r="187" spans="1:5" ht="15" x14ac:dyDescent="0.25">
      <c r="A187" s="327" t="s">
        <v>94</v>
      </c>
      <c r="B187" s="327" t="s">
        <v>97</v>
      </c>
      <c r="C187" s="326"/>
      <c r="D187" s="326"/>
      <c r="E187" s="326"/>
    </row>
    <row r="188" spans="1:5" ht="15" x14ac:dyDescent="0.25">
      <c r="A188" s="327" t="s">
        <v>94</v>
      </c>
      <c r="B188" s="327" t="s">
        <v>186</v>
      </c>
      <c r="C188" s="326"/>
      <c r="D188" s="326"/>
      <c r="E188" s="326"/>
    </row>
    <row r="189" spans="1:5" ht="15" x14ac:dyDescent="0.25">
      <c r="A189" s="327" t="s">
        <v>94</v>
      </c>
      <c r="B189" s="327" t="s">
        <v>187</v>
      </c>
      <c r="C189" s="326"/>
      <c r="D189" s="326"/>
      <c r="E189" s="326"/>
    </row>
    <row r="190" spans="1:5" ht="15" x14ac:dyDescent="0.25">
      <c r="A190" s="327" t="s">
        <v>94</v>
      </c>
      <c r="B190" s="327" t="s">
        <v>188</v>
      </c>
      <c r="C190" s="326"/>
      <c r="D190" s="326"/>
      <c r="E190" s="326"/>
    </row>
    <row r="191" spans="1:5" ht="15" x14ac:dyDescent="0.25">
      <c r="A191" s="327" t="s">
        <v>100</v>
      </c>
      <c r="B191" s="327" t="s">
        <v>101</v>
      </c>
      <c r="C191" s="326"/>
      <c r="D191" s="326"/>
      <c r="E191" s="326"/>
    </row>
    <row r="192" spans="1:5" ht="15" x14ac:dyDescent="0.25">
      <c r="A192" s="327" t="s">
        <v>88</v>
      </c>
      <c r="B192" s="326"/>
      <c r="C192" s="326"/>
      <c r="D192" s="326"/>
      <c r="E192" s="326"/>
    </row>
    <row r="193" spans="1:5" ht="15" x14ac:dyDescent="0.25">
      <c r="A193" s="327" t="s">
        <v>89</v>
      </c>
      <c r="B193" s="327" t="s">
        <v>189</v>
      </c>
      <c r="C193" s="327" t="s">
        <v>91</v>
      </c>
      <c r="D193" s="327" t="s">
        <v>92</v>
      </c>
      <c r="E193" s="327" t="s">
        <v>190</v>
      </c>
    </row>
    <row r="194" spans="1:5" ht="15" x14ac:dyDescent="0.25">
      <c r="A194" s="327" t="s">
        <v>94</v>
      </c>
      <c r="B194" s="327" t="s">
        <v>590</v>
      </c>
      <c r="C194" s="327"/>
      <c r="D194" s="327"/>
      <c r="E194" s="327"/>
    </row>
    <row r="195" spans="1:5" ht="15" x14ac:dyDescent="0.25">
      <c r="A195" s="327" t="s">
        <v>94</v>
      </c>
      <c r="B195" s="327" t="s">
        <v>591</v>
      </c>
      <c r="C195" s="327"/>
      <c r="D195" s="327"/>
      <c r="E195" s="327"/>
    </row>
    <row r="196" spans="1:5" ht="15" x14ac:dyDescent="0.25">
      <c r="A196" s="327" t="s">
        <v>94</v>
      </c>
      <c r="B196" s="327" t="s">
        <v>592</v>
      </c>
      <c r="C196" s="327"/>
      <c r="D196" s="327"/>
      <c r="E196" s="327"/>
    </row>
    <row r="197" spans="1:5" ht="15" x14ac:dyDescent="0.25">
      <c r="A197" s="327" t="s">
        <v>94</v>
      </c>
      <c r="B197" s="327" t="s">
        <v>593</v>
      </c>
      <c r="C197" s="327"/>
      <c r="D197" s="327"/>
      <c r="E197" s="327"/>
    </row>
    <row r="198" spans="1:5" ht="15" x14ac:dyDescent="0.25">
      <c r="A198" s="327" t="s">
        <v>94</v>
      </c>
      <c r="B198" s="327" t="s">
        <v>594</v>
      </c>
      <c r="C198" s="327"/>
      <c r="D198" s="327"/>
      <c r="E198" s="327"/>
    </row>
    <row r="199" spans="1:5" ht="15" x14ac:dyDescent="0.25">
      <c r="A199" s="327" t="s">
        <v>94</v>
      </c>
      <c r="B199" s="327" t="s">
        <v>595</v>
      </c>
      <c r="C199" s="327"/>
      <c r="D199" s="327"/>
      <c r="E199" s="327"/>
    </row>
    <row r="200" spans="1:5" ht="15" x14ac:dyDescent="0.25">
      <c r="A200" s="327" t="s">
        <v>94</v>
      </c>
      <c r="B200" s="327" t="s">
        <v>596</v>
      </c>
      <c r="C200" s="327"/>
      <c r="D200" s="327"/>
      <c r="E200" s="327"/>
    </row>
    <row r="201" spans="1:5" ht="15" x14ac:dyDescent="0.25">
      <c r="A201" s="327" t="s">
        <v>94</v>
      </c>
      <c r="B201" s="327" t="s">
        <v>597</v>
      </c>
      <c r="C201" s="327"/>
      <c r="D201" s="327"/>
      <c r="E201" s="327"/>
    </row>
    <row r="202" spans="1:5" ht="15" x14ac:dyDescent="0.25">
      <c r="A202" s="327" t="s">
        <v>94</v>
      </c>
      <c r="B202" s="327" t="s">
        <v>598</v>
      </c>
      <c r="C202" s="327"/>
      <c r="D202" s="327"/>
      <c r="E202" s="327"/>
    </row>
    <row r="203" spans="1:5" ht="15" x14ac:dyDescent="0.25">
      <c r="A203" s="327" t="s">
        <v>94</v>
      </c>
      <c r="B203" s="327" t="s">
        <v>599</v>
      </c>
      <c r="C203" s="327"/>
      <c r="D203" s="327"/>
      <c r="E203" s="327"/>
    </row>
    <row r="204" spans="1:5" ht="15" x14ac:dyDescent="0.25">
      <c r="A204" s="327" t="s">
        <v>94</v>
      </c>
      <c r="B204" s="327" t="s">
        <v>600</v>
      </c>
      <c r="C204" s="327"/>
      <c r="D204" s="327"/>
      <c r="E204" s="327"/>
    </row>
    <row r="205" spans="1:5" ht="15" x14ac:dyDescent="0.25">
      <c r="A205" s="327" t="s">
        <v>94</v>
      </c>
      <c r="B205" s="327" t="s">
        <v>601</v>
      </c>
      <c r="C205" s="327"/>
      <c r="D205" s="327"/>
      <c r="E205" s="327"/>
    </row>
    <row r="206" spans="1:5" ht="15" x14ac:dyDescent="0.25">
      <c r="A206" s="327" t="s">
        <v>94</v>
      </c>
      <c r="B206" s="327" t="s">
        <v>602</v>
      </c>
      <c r="C206" s="326"/>
      <c r="D206" s="326"/>
      <c r="E206" s="326"/>
    </row>
    <row r="207" spans="1:5" ht="15" x14ac:dyDescent="0.25">
      <c r="A207" s="327" t="s">
        <v>94</v>
      </c>
      <c r="B207" s="327" t="s">
        <v>603</v>
      </c>
      <c r="C207" s="326"/>
      <c r="D207" s="326"/>
      <c r="E207" s="326"/>
    </row>
    <row r="208" spans="1:5" ht="15" x14ac:dyDescent="0.25">
      <c r="A208" s="327" t="s">
        <v>94</v>
      </c>
      <c r="B208" s="327" t="s">
        <v>159</v>
      </c>
      <c r="C208" s="326"/>
      <c r="D208" s="326"/>
      <c r="E208" s="326"/>
    </row>
    <row r="209" spans="1:5" ht="15" x14ac:dyDescent="0.25">
      <c r="A209" s="327" t="s">
        <v>94</v>
      </c>
      <c r="B209" s="327" t="s">
        <v>604</v>
      </c>
      <c r="C209" s="326"/>
      <c r="D209" s="326"/>
      <c r="E209" s="326"/>
    </row>
    <row r="210" spans="1:5" ht="15" x14ac:dyDescent="0.25">
      <c r="A210" s="327" t="s">
        <v>100</v>
      </c>
      <c r="B210" s="327" t="s">
        <v>101</v>
      </c>
      <c r="C210" s="326"/>
      <c r="D210" s="326"/>
      <c r="E210" s="326"/>
    </row>
    <row r="211" spans="1:5" ht="15" x14ac:dyDescent="0.25">
      <c r="A211" s="327" t="s">
        <v>88</v>
      </c>
      <c r="B211" s="326"/>
      <c r="C211" s="326"/>
      <c r="D211" s="326"/>
      <c r="E211" s="326"/>
    </row>
    <row r="212" spans="1:5" ht="15" x14ac:dyDescent="0.25">
      <c r="A212" s="327" t="s">
        <v>89</v>
      </c>
      <c r="B212" s="327" t="s">
        <v>191</v>
      </c>
      <c r="C212" s="327" t="s">
        <v>91</v>
      </c>
      <c r="D212" s="327" t="s">
        <v>92</v>
      </c>
      <c r="E212" s="327" t="s">
        <v>192</v>
      </c>
    </row>
    <row r="213" spans="1:5" ht="15" x14ac:dyDescent="0.25">
      <c r="A213" s="327" t="s">
        <v>94</v>
      </c>
      <c r="B213" s="327" t="s">
        <v>94</v>
      </c>
      <c r="C213" s="326"/>
      <c r="D213" s="326"/>
      <c r="E213" s="326"/>
    </row>
    <row r="214" spans="1:5" ht="15" x14ac:dyDescent="0.25">
      <c r="A214" s="327" t="s">
        <v>94</v>
      </c>
      <c r="B214" s="327" t="s">
        <v>182</v>
      </c>
      <c r="C214" s="326"/>
      <c r="D214" s="326"/>
      <c r="E214" s="326"/>
    </row>
    <row r="215" spans="1:5" ht="15" x14ac:dyDescent="0.25">
      <c r="A215" s="327" t="s">
        <v>94</v>
      </c>
      <c r="B215" s="327" t="s">
        <v>95</v>
      </c>
      <c r="C215" s="326"/>
      <c r="D215" s="326"/>
      <c r="E215" s="326"/>
    </row>
    <row r="216" spans="1:5" ht="15" x14ac:dyDescent="0.25">
      <c r="A216" s="327" t="s">
        <v>94</v>
      </c>
      <c r="B216" s="331" t="s">
        <v>183</v>
      </c>
      <c r="C216" s="326"/>
      <c r="D216" s="326"/>
      <c r="E216" s="326"/>
    </row>
    <row r="217" spans="1:5" ht="15" x14ac:dyDescent="0.25">
      <c r="A217" s="327" t="s">
        <v>94</v>
      </c>
      <c r="B217" s="327" t="s">
        <v>184</v>
      </c>
      <c r="C217" s="326"/>
      <c r="D217" s="326"/>
      <c r="E217" s="326"/>
    </row>
    <row r="218" spans="1:5" ht="15" x14ac:dyDescent="0.25">
      <c r="A218" s="327" t="s">
        <v>94</v>
      </c>
      <c r="B218" s="327" t="s">
        <v>185</v>
      </c>
      <c r="C218" s="326"/>
      <c r="D218" s="326"/>
      <c r="E218" s="326"/>
    </row>
    <row r="219" spans="1:5" ht="15" x14ac:dyDescent="0.25">
      <c r="A219" s="327" t="s">
        <v>94</v>
      </c>
      <c r="B219" s="327" t="s">
        <v>97</v>
      </c>
      <c r="C219" s="326"/>
      <c r="D219" s="326"/>
      <c r="E219" s="326"/>
    </row>
    <row r="220" spans="1:5" ht="15" x14ac:dyDescent="0.25">
      <c r="A220" s="327" t="s">
        <v>94</v>
      </c>
      <c r="B220" s="327" t="s">
        <v>186</v>
      </c>
      <c r="C220" s="326"/>
      <c r="D220" s="326"/>
      <c r="E220" s="326"/>
    </row>
    <row r="221" spans="1:5" ht="15" x14ac:dyDescent="0.25">
      <c r="A221" s="327" t="s">
        <v>94</v>
      </c>
      <c r="B221" s="327" t="s">
        <v>187</v>
      </c>
      <c r="C221" s="326"/>
      <c r="D221" s="326"/>
      <c r="E221" s="326"/>
    </row>
    <row r="222" spans="1:5" ht="15" x14ac:dyDescent="0.25">
      <c r="A222" s="327" t="s">
        <v>94</v>
      </c>
      <c r="B222" s="327" t="s">
        <v>193</v>
      </c>
      <c r="C222" s="326"/>
      <c r="D222" s="326"/>
      <c r="E222" s="326"/>
    </row>
    <row r="223" spans="1:5" ht="15" x14ac:dyDescent="0.25">
      <c r="A223" s="327" t="s">
        <v>100</v>
      </c>
      <c r="B223" s="327" t="s">
        <v>101</v>
      </c>
      <c r="C223" s="326"/>
      <c r="D223" s="326"/>
      <c r="E223" s="326"/>
    </row>
    <row r="224" spans="1:5" ht="15" x14ac:dyDescent="0.25">
      <c r="A224" s="327" t="s">
        <v>88</v>
      </c>
      <c r="B224" s="326"/>
      <c r="C224" s="326"/>
      <c r="D224" s="326"/>
      <c r="E224" s="326"/>
    </row>
    <row r="225" spans="1:5" ht="15" x14ac:dyDescent="0.25">
      <c r="A225" s="327" t="s">
        <v>89</v>
      </c>
      <c r="B225" s="327" t="s">
        <v>194</v>
      </c>
      <c r="C225" s="327" t="s">
        <v>91</v>
      </c>
      <c r="D225" s="327" t="s">
        <v>92</v>
      </c>
      <c r="E225" s="327" t="s">
        <v>195</v>
      </c>
    </row>
    <row r="226" spans="1:5" ht="15" x14ac:dyDescent="0.25">
      <c r="A226" s="327" t="s">
        <v>94</v>
      </c>
      <c r="B226" s="327" t="s">
        <v>174</v>
      </c>
      <c r="C226" s="326"/>
      <c r="D226" s="326"/>
      <c r="E226" s="326"/>
    </row>
    <row r="227" spans="1:5" ht="15" x14ac:dyDescent="0.25">
      <c r="A227" s="327" t="s">
        <v>94</v>
      </c>
      <c r="B227" s="327" t="s">
        <v>196</v>
      </c>
      <c r="C227" s="326"/>
      <c r="D227" s="326"/>
      <c r="E227" s="326"/>
    </row>
    <row r="228" spans="1:5" ht="15" x14ac:dyDescent="0.25">
      <c r="A228" s="327" t="s">
        <v>94</v>
      </c>
      <c r="B228" s="327" t="s">
        <v>197</v>
      </c>
      <c r="C228" s="326"/>
      <c r="D228" s="326"/>
      <c r="E228" s="326"/>
    </row>
    <row r="229" spans="1:5" ht="15" x14ac:dyDescent="0.25">
      <c r="A229" s="327" t="s">
        <v>94</v>
      </c>
      <c r="B229" s="327" t="s">
        <v>178</v>
      </c>
      <c r="C229" s="326"/>
      <c r="D229" s="326"/>
      <c r="E229" s="326"/>
    </row>
    <row r="230" spans="1:5" ht="15" x14ac:dyDescent="0.25">
      <c r="A230" s="327" t="s">
        <v>100</v>
      </c>
      <c r="B230" s="327" t="s">
        <v>101</v>
      </c>
      <c r="C230" s="326"/>
      <c r="D230" s="326"/>
      <c r="E230" s="326"/>
    </row>
    <row r="231" spans="1:5" ht="15" x14ac:dyDescent="0.25">
      <c r="A231" s="327" t="s">
        <v>88</v>
      </c>
      <c r="B231" s="326"/>
      <c r="C231" s="326"/>
      <c r="D231" s="326"/>
      <c r="E231" s="326"/>
    </row>
    <row r="232" spans="1:5" ht="15" x14ac:dyDescent="0.25">
      <c r="A232" s="327" t="s">
        <v>89</v>
      </c>
      <c r="B232" s="327" t="s">
        <v>198</v>
      </c>
      <c r="C232" s="327" t="s">
        <v>91</v>
      </c>
      <c r="D232" s="327" t="s">
        <v>92</v>
      </c>
      <c r="E232" s="327" t="s">
        <v>199</v>
      </c>
    </row>
    <row r="233" spans="1:5" ht="15" x14ac:dyDescent="0.25">
      <c r="A233" s="327" t="s">
        <v>94</v>
      </c>
      <c r="B233" s="327" t="s">
        <v>94</v>
      </c>
      <c r="C233" s="326"/>
      <c r="D233" s="326"/>
      <c r="E233" s="326"/>
    </row>
    <row r="234" spans="1:5" ht="15" x14ac:dyDescent="0.25">
      <c r="A234" s="327" t="s">
        <v>94</v>
      </c>
      <c r="B234" s="327" t="s">
        <v>200</v>
      </c>
      <c r="C234" s="326"/>
      <c r="D234" s="326"/>
      <c r="E234" s="326"/>
    </row>
    <row r="235" spans="1:5" ht="15" x14ac:dyDescent="0.25">
      <c r="A235" s="327" t="s">
        <v>94</v>
      </c>
      <c r="B235" s="327" t="s">
        <v>95</v>
      </c>
      <c r="C235" s="326"/>
      <c r="D235" s="326"/>
      <c r="E235" s="326"/>
    </row>
    <row r="236" spans="1:5" ht="15" x14ac:dyDescent="0.25">
      <c r="A236" s="327" t="s">
        <v>94</v>
      </c>
      <c r="B236" s="327" t="s">
        <v>201</v>
      </c>
      <c r="C236" s="326"/>
      <c r="D236" s="326"/>
      <c r="E236" s="326"/>
    </row>
    <row r="237" spans="1:5" ht="15" x14ac:dyDescent="0.25">
      <c r="A237" s="327" t="s">
        <v>94</v>
      </c>
      <c r="B237" s="327" t="s">
        <v>97</v>
      </c>
      <c r="C237" s="326"/>
      <c r="D237" s="326"/>
      <c r="E237" s="326"/>
    </row>
    <row r="238" spans="1:5" ht="15" x14ac:dyDescent="0.25">
      <c r="A238" s="327" t="s">
        <v>94</v>
      </c>
      <c r="B238" s="327" t="s">
        <v>98</v>
      </c>
      <c r="C238" s="326"/>
      <c r="D238" s="326"/>
      <c r="E238" s="326"/>
    </row>
    <row r="239" spans="1:5" ht="15" x14ac:dyDescent="0.25">
      <c r="A239" s="327" t="s">
        <v>94</v>
      </c>
      <c r="B239" s="327" t="s">
        <v>99</v>
      </c>
      <c r="C239" s="326"/>
      <c r="D239" s="326"/>
      <c r="E239" s="326"/>
    </row>
    <row r="240" spans="1:5" ht="15" x14ac:dyDescent="0.25">
      <c r="A240" s="327" t="s">
        <v>94</v>
      </c>
      <c r="B240" s="327" t="s">
        <v>202</v>
      </c>
      <c r="C240" s="326"/>
      <c r="D240" s="326"/>
      <c r="E240" s="326"/>
    </row>
    <row r="241" spans="1:5" ht="15" x14ac:dyDescent="0.25">
      <c r="A241" s="327" t="s">
        <v>94</v>
      </c>
      <c r="B241" s="327" t="s">
        <v>203</v>
      </c>
      <c r="C241" s="326"/>
      <c r="D241" s="326"/>
      <c r="E241" s="326"/>
    </row>
    <row r="242" spans="1:5" ht="15" x14ac:dyDescent="0.25">
      <c r="A242" s="327" t="s">
        <v>94</v>
      </c>
      <c r="B242" s="327" t="s">
        <v>204</v>
      </c>
      <c r="C242" s="326"/>
      <c r="D242" s="326"/>
      <c r="E242" s="326"/>
    </row>
    <row r="243" spans="1:5" ht="15" x14ac:dyDescent="0.25">
      <c r="A243" s="327" t="s">
        <v>100</v>
      </c>
      <c r="B243" s="327" t="s">
        <v>101</v>
      </c>
      <c r="C243" s="326"/>
      <c r="D243" s="326"/>
      <c r="E243" s="326"/>
    </row>
    <row r="244" spans="1:5" ht="15" x14ac:dyDescent="0.25">
      <c r="A244" s="327" t="s">
        <v>88</v>
      </c>
      <c r="B244" s="326"/>
      <c r="C244" s="326"/>
      <c r="D244" s="326"/>
      <c r="E244" s="326"/>
    </row>
    <row r="245" spans="1:5" ht="15" x14ac:dyDescent="0.25">
      <c r="A245" s="327" t="s">
        <v>89</v>
      </c>
      <c r="B245" s="327" t="s">
        <v>205</v>
      </c>
      <c r="C245" s="327" t="s">
        <v>91</v>
      </c>
      <c r="D245" s="327" t="s">
        <v>92</v>
      </c>
      <c r="E245" s="327" t="s">
        <v>206</v>
      </c>
    </row>
    <row r="246" spans="1:5" ht="15" x14ac:dyDescent="0.25">
      <c r="A246" s="327" t="s">
        <v>94</v>
      </c>
      <c r="B246" s="327" t="s">
        <v>94</v>
      </c>
      <c r="C246" s="326"/>
      <c r="D246" s="326"/>
      <c r="E246" s="326"/>
    </row>
    <row r="247" spans="1:5" ht="15" x14ac:dyDescent="0.25">
      <c r="A247" s="327" t="s">
        <v>94</v>
      </c>
      <c r="B247" s="327" t="s">
        <v>200</v>
      </c>
      <c r="C247" s="326"/>
      <c r="D247" s="326"/>
      <c r="E247" s="326"/>
    </row>
    <row r="248" spans="1:5" ht="15" x14ac:dyDescent="0.25">
      <c r="A248" s="327" t="s">
        <v>94</v>
      </c>
      <c r="B248" s="327" t="s">
        <v>95</v>
      </c>
      <c r="C248" s="326"/>
      <c r="D248" s="326"/>
      <c r="E248" s="326"/>
    </row>
    <row r="249" spans="1:5" ht="15" x14ac:dyDescent="0.25">
      <c r="A249" s="327" t="s">
        <v>94</v>
      </c>
      <c r="B249" s="327" t="s">
        <v>201</v>
      </c>
      <c r="C249" s="326"/>
      <c r="D249" s="326"/>
      <c r="E249" s="326"/>
    </row>
    <row r="250" spans="1:5" ht="15" x14ac:dyDescent="0.25">
      <c r="A250" s="327" t="s">
        <v>94</v>
      </c>
      <c r="B250" s="327" t="s">
        <v>97</v>
      </c>
      <c r="C250" s="326"/>
      <c r="D250" s="326"/>
      <c r="E250" s="326"/>
    </row>
    <row r="251" spans="1:5" ht="15" x14ac:dyDescent="0.25">
      <c r="A251" s="327" t="s">
        <v>94</v>
      </c>
      <c r="B251" s="327" t="s">
        <v>98</v>
      </c>
      <c r="C251" s="326"/>
      <c r="D251" s="326"/>
      <c r="E251" s="326"/>
    </row>
    <row r="252" spans="1:5" ht="15" x14ac:dyDescent="0.25">
      <c r="A252" s="327" t="s">
        <v>94</v>
      </c>
      <c r="B252" s="327" t="s">
        <v>99</v>
      </c>
      <c r="C252" s="326"/>
      <c r="D252" s="326"/>
      <c r="E252" s="326"/>
    </row>
    <row r="253" spans="1:5" ht="15" x14ac:dyDescent="0.25">
      <c r="A253" s="327" t="s">
        <v>94</v>
      </c>
      <c r="B253" s="327" t="s">
        <v>207</v>
      </c>
      <c r="C253" s="326"/>
      <c r="D253" s="326"/>
      <c r="E253" s="326"/>
    </row>
    <row r="254" spans="1:5" ht="15" x14ac:dyDescent="0.25">
      <c r="A254" s="327" t="s">
        <v>94</v>
      </c>
      <c r="B254" s="327" t="s">
        <v>203</v>
      </c>
      <c r="C254" s="326"/>
      <c r="D254" s="326"/>
      <c r="E254" s="326"/>
    </row>
    <row r="255" spans="1:5" ht="15" x14ac:dyDescent="0.25">
      <c r="A255" s="327" t="s">
        <v>94</v>
      </c>
      <c r="B255" s="327" t="s">
        <v>204</v>
      </c>
      <c r="C255" s="326"/>
      <c r="D255" s="326"/>
      <c r="E255" s="326"/>
    </row>
    <row r="256" spans="1:5" ht="15" x14ac:dyDescent="0.25">
      <c r="A256" s="327" t="s">
        <v>100</v>
      </c>
      <c r="B256" s="327" t="s">
        <v>101</v>
      </c>
      <c r="C256" s="326"/>
      <c r="D256" s="326"/>
      <c r="E256" s="326"/>
    </row>
    <row r="257" spans="1:5" ht="15" x14ac:dyDescent="0.25">
      <c r="A257" s="327" t="s">
        <v>88</v>
      </c>
      <c r="B257" s="326"/>
      <c r="C257" s="326"/>
      <c r="D257" s="326"/>
      <c r="E257" s="326"/>
    </row>
    <row r="258" spans="1:5" ht="15" x14ac:dyDescent="0.25">
      <c r="A258" s="327" t="s">
        <v>89</v>
      </c>
      <c r="B258" s="327" t="s">
        <v>208</v>
      </c>
      <c r="C258" s="327" t="s">
        <v>91</v>
      </c>
      <c r="D258" s="327" t="s">
        <v>92</v>
      </c>
      <c r="E258" s="327" t="s">
        <v>209</v>
      </c>
    </row>
    <row r="259" spans="1:5" ht="15" x14ac:dyDescent="0.25">
      <c r="A259" s="327" t="s">
        <v>94</v>
      </c>
      <c r="B259" s="327" t="s">
        <v>94</v>
      </c>
      <c r="C259" s="326"/>
      <c r="D259" s="326"/>
      <c r="E259" s="326"/>
    </row>
    <row r="260" spans="1:5" ht="15" x14ac:dyDescent="0.25">
      <c r="A260" s="327" t="s">
        <v>94</v>
      </c>
      <c r="B260" s="327" t="s">
        <v>200</v>
      </c>
      <c r="C260" s="326"/>
      <c r="D260" s="326"/>
      <c r="E260" s="326"/>
    </row>
    <row r="261" spans="1:5" ht="15" x14ac:dyDescent="0.25">
      <c r="A261" s="327" t="s">
        <v>94</v>
      </c>
      <c r="B261" s="327" t="s">
        <v>95</v>
      </c>
      <c r="C261" s="326"/>
      <c r="D261" s="326"/>
      <c r="E261" s="326"/>
    </row>
    <row r="262" spans="1:5" ht="15" x14ac:dyDescent="0.25">
      <c r="A262" s="327" t="s">
        <v>94</v>
      </c>
      <c r="B262" s="327" t="s">
        <v>201</v>
      </c>
      <c r="C262" s="326"/>
      <c r="D262" s="326"/>
      <c r="E262" s="326"/>
    </row>
    <row r="263" spans="1:5" ht="15" x14ac:dyDescent="0.25">
      <c r="A263" s="327" t="s">
        <v>94</v>
      </c>
      <c r="B263" s="327" t="s">
        <v>97</v>
      </c>
      <c r="C263" s="326"/>
      <c r="D263" s="326"/>
      <c r="E263" s="326"/>
    </row>
    <row r="264" spans="1:5" ht="15" x14ac:dyDescent="0.25">
      <c r="A264" s="327" t="s">
        <v>94</v>
      </c>
      <c r="B264" s="327" t="s">
        <v>98</v>
      </c>
      <c r="C264" s="326"/>
      <c r="D264" s="326"/>
      <c r="E264" s="326"/>
    </row>
    <row r="265" spans="1:5" ht="15" x14ac:dyDescent="0.25">
      <c r="A265" s="327" t="s">
        <v>94</v>
      </c>
      <c r="B265" s="327" t="s">
        <v>99</v>
      </c>
      <c r="C265" s="326"/>
      <c r="D265" s="326"/>
      <c r="E265" s="326"/>
    </row>
    <row r="266" spans="1:5" ht="15" x14ac:dyDescent="0.25">
      <c r="A266" s="327" t="s">
        <v>94</v>
      </c>
      <c r="B266" s="327" t="s">
        <v>210</v>
      </c>
      <c r="C266" s="326"/>
      <c r="D266" s="326"/>
      <c r="E266" s="326"/>
    </row>
    <row r="267" spans="1:5" ht="15" x14ac:dyDescent="0.25">
      <c r="A267" s="327" t="s">
        <v>94</v>
      </c>
      <c r="B267" s="327" t="s">
        <v>211</v>
      </c>
      <c r="C267" s="326"/>
      <c r="D267" s="326"/>
      <c r="E267" s="326"/>
    </row>
    <row r="268" spans="1:5" ht="15" x14ac:dyDescent="0.25">
      <c r="A268" s="327" t="s">
        <v>94</v>
      </c>
      <c r="B268" s="327" t="s">
        <v>212</v>
      </c>
      <c r="C268" s="326"/>
      <c r="D268" s="326"/>
      <c r="E268" s="326"/>
    </row>
    <row r="269" spans="1:5" ht="15" x14ac:dyDescent="0.25">
      <c r="A269" s="327" t="s">
        <v>100</v>
      </c>
      <c r="B269" s="327" t="s">
        <v>101</v>
      </c>
      <c r="C269" s="326"/>
      <c r="D269" s="326"/>
      <c r="E269" s="326"/>
    </row>
    <row r="270" spans="1:5" ht="15" x14ac:dyDescent="0.25">
      <c r="A270" s="327" t="s">
        <v>88</v>
      </c>
      <c r="B270" s="326"/>
      <c r="C270" s="326"/>
      <c r="D270" s="326"/>
      <c r="E270" s="326"/>
    </row>
    <row r="271" spans="1:5" ht="15" x14ac:dyDescent="0.25">
      <c r="A271" s="327" t="s">
        <v>89</v>
      </c>
      <c r="B271" s="327" t="s">
        <v>213</v>
      </c>
      <c r="C271" s="327" t="s">
        <v>91</v>
      </c>
      <c r="D271" s="327" t="s">
        <v>92</v>
      </c>
      <c r="E271" s="327" t="s">
        <v>214</v>
      </c>
    </row>
    <row r="272" spans="1:5" ht="15" x14ac:dyDescent="0.25">
      <c r="A272" s="327" t="s">
        <v>94</v>
      </c>
      <c r="B272" s="327" t="s">
        <v>94</v>
      </c>
      <c r="C272" s="326"/>
      <c r="D272" s="326"/>
      <c r="E272" s="326"/>
    </row>
    <row r="273" spans="1:5" ht="15" x14ac:dyDescent="0.25">
      <c r="A273" s="327" t="s">
        <v>94</v>
      </c>
      <c r="B273" s="327" t="s">
        <v>200</v>
      </c>
      <c r="C273" s="326"/>
      <c r="D273" s="326"/>
      <c r="E273" s="326"/>
    </row>
    <row r="274" spans="1:5" ht="15" x14ac:dyDescent="0.25">
      <c r="A274" s="327" t="s">
        <v>94</v>
      </c>
      <c r="B274" s="327" t="s">
        <v>95</v>
      </c>
      <c r="C274" s="326"/>
      <c r="D274" s="326"/>
      <c r="E274" s="326"/>
    </row>
    <row r="275" spans="1:5" ht="15" x14ac:dyDescent="0.25">
      <c r="A275" s="327" t="s">
        <v>94</v>
      </c>
      <c r="B275" s="327" t="s">
        <v>201</v>
      </c>
      <c r="C275" s="326"/>
      <c r="D275" s="326"/>
      <c r="E275" s="326"/>
    </row>
    <row r="276" spans="1:5" ht="15" x14ac:dyDescent="0.25">
      <c r="A276" s="327" t="s">
        <v>94</v>
      </c>
      <c r="B276" s="327" t="s">
        <v>97</v>
      </c>
      <c r="C276" s="326"/>
      <c r="D276" s="326"/>
      <c r="E276" s="326"/>
    </row>
    <row r="277" spans="1:5" ht="15" x14ac:dyDescent="0.25">
      <c r="A277" s="327" t="s">
        <v>94</v>
      </c>
      <c r="B277" s="327" t="s">
        <v>98</v>
      </c>
      <c r="C277" s="326"/>
      <c r="D277" s="326"/>
      <c r="E277" s="326"/>
    </row>
    <row r="278" spans="1:5" ht="15" x14ac:dyDescent="0.25">
      <c r="A278" s="327" t="s">
        <v>94</v>
      </c>
      <c r="B278" s="327" t="s">
        <v>99</v>
      </c>
      <c r="C278" s="326"/>
      <c r="D278" s="326"/>
      <c r="E278" s="326"/>
    </row>
    <row r="279" spans="1:5" ht="15" x14ac:dyDescent="0.25">
      <c r="A279" s="327" t="s">
        <v>94</v>
      </c>
      <c r="B279" s="327" t="s">
        <v>215</v>
      </c>
      <c r="C279" s="326"/>
      <c r="D279" s="326"/>
      <c r="E279" s="326"/>
    </row>
    <row r="280" spans="1:5" ht="15" x14ac:dyDescent="0.25">
      <c r="A280" s="327" t="s">
        <v>94</v>
      </c>
      <c r="B280" s="327" t="s">
        <v>211</v>
      </c>
      <c r="C280" s="326"/>
      <c r="D280" s="326"/>
      <c r="E280" s="326"/>
    </row>
    <row r="281" spans="1:5" ht="15" x14ac:dyDescent="0.25">
      <c r="A281" s="327" t="s">
        <v>94</v>
      </c>
      <c r="B281" s="327" t="s">
        <v>212</v>
      </c>
      <c r="C281" s="326"/>
      <c r="D281" s="326"/>
      <c r="E281" s="326"/>
    </row>
    <row r="282" spans="1:5" ht="15" x14ac:dyDescent="0.25">
      <c r="A282" s="327" t="s">
        <v>100</v>
      </c>
      <c r="B282" s="327" t="s">
        <v>101</v>
      </c>
      <c r="C282" s="326"/>
      <c r="D282" s="326"/>
      <c r="E282" s="326"/>
    </row>
    <row r="283" spans="1:5" ht="15" x14ac:dyDescent="0.25">
      <c r="A283" s="327" t="s">
        <v>88</v>
      </c>
      <c r="B283" s="326"/>
      <c r="C283" s="326"/>
      <c r="D283" s="326"/>
      <c r="E283" s="326"/>
    </row>
    <row r="284" spans="1:5" ht="15" x14ac:dyDescent="0.25">
      <c r="A284" s="327" t="s">
        <v>89</v>
      </c>
      <c r="B284" s="327" t="s">
        <v>302</v>
      </c>
      <c r="C284" s="327" t="s">
        <v>91</v>
      </c>
      <c r="D284" s="327" t="s">
        <v>92</v>
      </c>
      <c r="E284" s="327" t="s">
        <v>216</v>
      </c>
    </row>
    <row r="285" spans="1:5" ht="15" x14ac:dyDescent="0.25">
      <c r="A285" s="327" t="s">
        <v>94</v>
      </c>
      <c r="B285" s="327" t="s">
        <v>94</v>
      </c>
      <c r="C285" s="326"/>
      <c r="D285" s="326"/>
      <c r="E285" s="326"/>
    </row>
    <row r="286" spans="1:5" ht="15" x14ac:dyDescent="0.25">
      <c r="A286" s="327" t="s">
        <v>94</v>
      </c>
      <c r="B286" s="327" t="s">
        <v>200</v>
      </c>
      <c r="C286" s="326"/>
      <c r="D286" s="326"/>
      <c r="E286" s="326"/>
    </row>
    <row r="287" spans="1:5" ht="15" x14ac:dyDescent="0.25">
      <c r="A287" s="327" t="s">
        <v>94</v>
      </c>
      <c r="B287" s="327" t="s">
        <v>95</v>
      </c>
      <c r="C287" s="326"/>
      <c r="D287" s="326"/>
      <c r="E287" s="326"/>
    </row>
    <row r="288" spans="1:5" ht="15" x14ac:dyDescent="0.25">
      <c r="A288" s="327" t="s">
        <v>94</v>
      </c>
      <c r="B288" s="327" t="s">
        <v>201</v>
      </c>
      <c r="C288" s="326"/>
      <c r="D288" s="326"/>
      <c r="E288" s="326"/>
    </row>
    <row r="289" spans="1:5" ht="15" x14ac:dyDescent="0.25">
      <c r="A289" s="327" t="s">
        <v>94</v>
      </c>
      <c r="B289" s="327" t="s">
        <v>97</v>
      </c>
      <c r="C289" s="326"/>
      <c r="D289" s="326"/>
      <c r="E289" s="326"/>
    </row>
    <row r="290" spans="1:5" ht="15" x14ac:dyDescent="0.25">
      <c r="A290" s="327" t="s">
        <v>94</v>
      </c>
      <c r="B290" s="327" t="s">
        <v>98</v>
      </c>
      <c r="C290" s="326"/>
      <c r="D290" s="326"/>
      <c r="E290" s="326"/>
    </row>
    <row r="291" spans="1:5" ht="15" x14ac:dyDescent="0.25">
      <c r="A291" s="327" t="s">
        <v>94</v>
      </c>
      <c r="B291" s="327" t="s">
        <v>99</v>
      </c>
      <c r="C291" s="326"/>
      <c r="D291" s="326"/>
      <c r="E291" s="326"/>
    </row>
    <row r="292" spans="1:5" ht="15" x14ac:dyDescent="0.25">
      <c r="A292" s="327" t="s">
        <v>94</v>
      </c>
      <c r="B292" s="327" t="s">
        <v>217</v>
      </c>
      <c r="C292" s="326"/>
      <c r="D292" s="326"/>
      <c r="E292" s="326"/>
    </row>
    <row r="293" spans="1:5" ht="15" x14ac:dyDescent="0.25">
      <c r="A293" s="327" t="s">
        <v>94</v>
      </c>
      <c r="B293" s="327" t="s">
        <v>218</v>
      </c>
      <c r="C293" s="326"/>
      <c r="D293" s="326"/>
      <c r="E293" s="326"/>
    </row>
    <row r="294" spans="1:5" ht="15" x14ac:dyDescent="0.25">
      <c r="A294" s="327" t="s">
        <v>94</v>
      </c>
      <c r="B294" s="327" t="s">
        <v>204</v>
      </c>
      <c r="C294" s="326"/>
      <c r="D294" s="326"/>
      <c r="E294" s="326"/>
    </row>
    <row r="295" spans="1:5" ht="15" x14ac:dyDescent="0.25">
      <c r="A295" s="327" t="s">
        <v>100</v>
      </c>
      <c r="B295" s="327" t="s">
        <v>101</v>
      </c>
      <c r="C295" s="326"/>
      <c r="D295" s="326"/>
      <c r="E295" s="326"/>
    </row>
    <row r="296" spans="1:5" ht="15" x14ac:dyDescent="0.25">
      <c r="A296" s="327" t="s">
        <v>88</v>
      </c>
      <c r="B296" s="326"/>
      <c r="C296" s="326"/>
      <c r="D296" s="326"/>
      <c r="E296" s="326"/>
    </row>
    <row r="297" spans="1:5" ht="15" x14ac:dyDescent="0.25">
      <c r="A297" s="327" t="s">
        <v>89</v>
      </c>
      <c r="B297" s="327" t="s">
        <v>219</v>
      </c>
      <c r="C297" s="327" t="s">
        <v>91</v>
      </c>
      <c r="D297" s="327" t="s">
        <v>92</v>
      </c>
      <c r="E297" s="327" t="s">
        <v>220</v>
      </c>
    </row>
    <row r="298" spans="1:5" ht="15" x14ac:dyDescent="0.25">
      <c r="A298" s="327" t="s">
        <v>94</v>
      </c>
      <c r="B298" s="327" t="s">
        <v>94</v>
      </c>
      <c r="C298" s="326"/>
      <c r="D298" s="326"/>
      <c r="E298" s="326"/>
    </row>
    <row r="299" spans="1:5" ht="15" x14ac:dyDescent="0.25">
      <c r="A299" s="327" t="s">
        <v>94</v>
      </c>
      <c r="B299" s="327" t="s">
        <v>200</v>
      </c>
      <c r="C299" s="326"/>
      <c r="D299" s="326"/>
      <c r="E299" s="326"/>
    </row>
    <row r="300" spans="1:5" ht="15" x14ac:dyDescent="0.25">
      <c r="A300" s="327" t="s">
        <v>94</v>
      </c>
      <c r="B300" s="327" t="s">
        <v>95</v>
      </c>
      <c r="C300" s="326"/>
      <c r="D300" s="326"/>
      <c r="E300" s="326"/>
    </row>
    <row r="301" spans="1:5" ht="15" x14ac:dyDescent="0.25">
      <c r="A301" s="327" t="s">
        <v>94</v>
      </c>
      <c r="B301" s="327" t="s">
        <v>201</v>
      </c>
      <c r="C301" s="326"/>
      <c r="D301" s="326"/>
      <c r="E301" s="326"/>
    </row>
    <row r="302" spans="1:5" ht="15" x14ac:dyDescent="0.25">
      <c r="A302" s="327" t="s">
        <v>94</v>
      </c>
      <c r="B302" s="327" t="s">
        <v>97</v>
      </c>
      <c r="C302" s="326"/>
      <c r="D302" s="326"/>
      <c r="E302" s="326"/>
    </row>
    <row r="303" spans="1:5" ht="15" x14ac:dyDescent="0.25">
      <c r="A303" s="327" t="s">
        <v>94</v>
      </c>
      <c r="B303" s="327" t="s">
        <v>98</v>
      </c>
      <c r="C303" s="326"/>
      <c r="D303" s="326"/>
      <c r="E303" s="326"/>
    </row>
    <row r="304" spans="1:5" ht="15" x14ac:dyDescent="0.25">
      <c r="A304" s="327" t="s">
        <v>94</v>
      </c>
      <c r="B304" s="327" t="s">
        <v>99</v>
      </c>
      <c r="C304" s="326"/>
      <c r="D304" s="326"/>
      <c r="E304" s="326"/>
    </row>
    <row r="305" spans="1:5" ht="15" x14ac:dyDescent="0.25">
      <c r="A305" s="327" t="s">
        <v>94</v>
      </c>
      <c r="B305" s="327" t="s">
        <v>210</v>
      </c>
      <c r="C305" s="326"/>
      <c r="D305" s="326"/>
      <c r="E305" s="326"/>
    </row>
    <row r="306" spans="1:5" ht="15" x14ac:dyDescent="0.25">
      <c r="A306" s="327" t="s">
        <v>94</v>
      </c>
      <c r="B306" s="327" t="s">
        <v>211</v>
      </c>
      <c r="C306" s="326"/>
      <c r="D306" s="326"/>
      <c r="E306" s="326"/>
    </row>
    <row r="307" spans="1:5" ht="15" x14ac:dyDescent="0.25">
      <c r="A307" s="327" t="s">
        <v>94</v>
      </c>
      <c r="B307" s="327" t="s">
        <v>212</v>
      </c>
      <c r="C307" s="326"/>
      <c r="D307" s="326"/>
      <c r="E307" s="326"/>
    </row>
    <row r="308" spans="1:5" ht="15" x14ac:dyDescent="0.25">
      <c r="A308" s="327" t="s">
        <v>100</v>
      </c>
      <c r="B308" s="327" t="s">
        <v>101</v>
      </c>
      <c r="C308" s="326"/>
      <c r="D308" s="326"/>
      <c r="E308" s="326"/>
    </row>
    <row r="309" spans="1:5" ht="15" x14ac:dyDescent="0.25">
      <c r="A309" s="327" t="s">
        <v>88</v>
      </c>
      <c r="B309" s="326"/>
      <c r="C309" s="326"/>
      <c r="D309" s="326"/>
      <c r="E309" s="326"/>
    </row>
    <row r="310" spans="1:5" ht="15" x14ac:dyDescent="0.25">
      <c r="A310" s="327" t="s">
        <v>89</v>
      </c>
      <c r="B310" s="327" t="s">
        <v>221</v>
      </c>
      <c r="C310" s="327" t="s">
        <v>91</v>
      </c>
      <c r="D310" s="327" t="s">
        <v>92</v>
      </c>
      <c r="E310" s="327" t="s">
        <v>222</v>
      </c>
    </row>
    <row r="311" spans="1:5" ht="15" x14ac:dyDescent="0.25">
      <c r="A311" s="327" t="s">
        <v>94</v>
      </c>
      <c r="B311" s="327" t="s">
        <v>94</v>
      </c>
      <c r="C311" s="326"/>
      <c r="D311" s="326"/>
      <c r="E311" s="326"/>
    </row>
    <row r="312" spans="1:5" ht="15" x14ac:dyDescent="0.25">
      <c r="A312" s="327" t="s">
        <v>94</v>
      </c>
      <c r="B312" s="327" t="s">
        <v>200</v>
      </c>
      <c r="C312" s="326"/>
      <c r="D312" s="326"/>
      <c r="E312" s="326"/>
    </row>
    <row r="313" spans="1:5" ht="15" x14ac:dyDescent="0.25">
      <c r="A313" s="327" t="s">
        <v>94</v>
      </c>
      <c r="B313" s="327" t="s">
        <v>95</v>
      </c>
      <c r="C313" s="326"/>
      <c r="D313" s="326"/>
      <c r="E313" s="326"/>
    </row>
    <row r="314" spans="1:5" ht="15" x14ac:dyDescent="0.25">
      <c r="A314" s="327" t="s">
        <v>94</v>
      </c>
      <c r="B314" s="327" t="s">
        <v>201</v>
      </c>
      <c r="C314" s="326"/>
      <c r="D314" s="326"/>
      <c r="E314" s="326"/>
    </row>
    <row r="315" spans="1:5" ht="15" x14ac:dyDescent="0.25">
      <c r="A315" s="327" t="s">
        <v>94</v>
      </c>
      <c r="B315" s="327" t="s">
        <v>97</v>
      </c>
      <c r="C315" s="326"/>
      <c r="D315" s="326"/>
      <c r="E315" s="326"/>
    </row>
    <row r="316" spans="1:5" ht="15" x14ac:dyDescent="0.25">
      <c r="A316" s="327" t="s">
        <v>94</v>
      </c>
      <c r="B316" s="327" t="s">
        <v>98</v>
      </c>
      <c r="C316" s="326"/>
      <c r="D316" s="326"/>
      <c r="E316" s="326"/>
    </row>
    <row r="317" spans="1:5" ht="15" x14ac:dyDescent="0.25">
      <c r="A317" s="327" t="s">
        <v>94</v>
      </c>
      <c r="B317" s="327" t="s">
        <v>99</v>
      </c>
      <c r="C317" s="326"/>
      <c r="D317" s="326"/>
      <c r="E317" s="326"/>
    </row>
    <row r="318" spans="1:5" ht="15" x14ac:dyDescent="0.25">
      <c r="A318" s="327" t="s">
        <v>94</v>
      </c>
      <c r="B318" s="327" t="s">
        <v>215</v>
      </c>
      <c r="C318" s="326"/>
      <c r="D318" s="326"/>
      <c r="E318" s="326"/>
    </row>
    <row r="319" spans="1:5" ht="15" x14ac:dyDescent="0.25">
      <c r="A319" s="327" t="s">
        <v>94</v>
      </c>
      <c r="B319" s="327" t="s">
        <v>211</v>
      </c>
      <c r="C319" s="326"/>
      <c r="D319" s="326"/>
      <c r="E319" s="326"/>
    </row>
    <row r="320" spans="1:5" ht="15" x14ac:dyDescent="0.25">
      <c r="A320" s="327" t="s">
        <v>94</v>
      </c>
      <c r="B320" s="327" t="s">
        <v>212</v>
      </c>
      <c r="C320" s="326"/>
      <c r="D320" s="326"/>
      <c r="E320" s="326"/>
    </row>
    <row r="321" spans="1:5" ht="15" x14ac:dyDescent="0.25">
      <c r="A321" s="327" t="s">
        <v>100</v>
      </c>
      <c r="B321" s="327" t="s">
        <v>101</v>
      </c>
      <c r="C321" s="326"/>
      <c r="D321" s="326"/>
      <c r="E321" s="326"/>
    </row>
    <row r="322" spans="1:5" ht="15" x14ac:dyDescent="0.25">
      <c r="A322" s="327" t="s">
        <v>88</v>
      </c>
      <c r="B322" s="326"/>
      <c r="C322" s="326"/>
      <c r="D322" s="326"/>
      <c r="E322" s="326"/>
    </row>
    <row r="323" spans="1:5" ht="15" x14ac:dyDescent="0.25">
      <c r="A323" s="327" t="s">
        <v>89</v>
      </c>
      <c r="B323" s="327" t="s">
        <v>90</v>
      </c>
      <c r="C323" s="327" t="s">
        <v>91</v>
      </c>
      <c r="D323" s="327" t="s">
        <v>92</v>
      </c>
      <c r="E323" s="327" t="s">
        <v>223</v>
      </c>
    </row>
    <row r="324" spans="1:5" ht="15" x14ac:dyDescent="0.25">
      <c r="A324" s="327" t="s">
        <v>94</v>
      </c>
      <c r="B324" s="327" t="s">
        <v>94</v>
      </c>
      <c r="C324" s="326"/>
      <c r="D324" s="326"/>
      <c r="E324" s="326"/>
    </row>
    <row r="325" spans="1:5" ht="15" x14ac:dyDescent="0.25">
      <c r="A325" s="327" t="s">
        <v>94</v>
      </c>
      <c r="B325" s="327" t="s">
        <v>224</v>
      </c>
      <c r="C325" s="326"/>
      <c r="D325" s="326"/>
      <c r="E325" s="326"/>
    </row>
    <row r="326" spans="1:5" ht="15" x14ac:dyDescent="0.25">
      <c r="A326" s="327" t="s">
        <v>94</v>
      </c>
      <c r="B326" s="327" t="s">
        <v>95</v>
      </c>
      <c r="C326" s="326"/>
      <c r="D326" s="326"/>
      <c r="E326" s="326"/>
    </row>
    <row r="327" spans="1:5" ht="15" x14ac:dyDescent="0.25">
      <c r="A327" s="327" t="s">
        <v>94</v>
      </c>
      <c r="B327" s="327" t="s">
        <v>225</v>
      </c>
      <c r="C327" s="326"/>
      <c r="D327" s="326"/>
      <c r="E327" s="326"/>
    </row>
    <row r="328" spans="1:5" ht="15" x14ac:dyDescent="0.25">
      <c r="A328" s="327" t="s">
        <v>94</v>
      </c>
      <c r="B328" s="327" t="s">
        <v>97</v>
      </c>
      <c r="C328" s="326"/>
      <c r="D328" s="326"/>
      <c r="E328" s="326"/>
    </row>
    <row r="329" spans="1:5" ht="15" x14ac:dyDescent="0.25">
      <c r="A329" s="327" t="s">
        <v>94</v>
      </c>
      <c r="B329" s="327" t="s">
        <v>98</v>
      </c>
      <c r="C329" s="326"/>
      <c r="D329" s="326"/>
      <c r="E329" s="326"/>
    </row>
    <row r="330" spans="1:5" ht="15" x14ac:dyDescent="0.25">
      <c r="A330" s="327" t="s">
        <v>94</v>
      </c>
      <c r="B330" s="327" t="s">
        <v>99</v>
      </c>
      <c r="C330" s="326"/>
      <c r="D330" s="326"/>
      <c r="E330" s="326"/>
    </row>
    <row r="331" spans="1:5" ht="15" x14ac:dyDescent="0.25">
      <c r="A331" s="327" t="s">
        <v>100</v>
      </c>
      <c r="B331" s="327" t="s">
        <v>101</v>
      </c>
      <c r="C331" s="326"/>
      <c r="D331" s="326"/>
      <c r="E331" s="326"/>
    </row>
    <row r="332" spans="1:5" ht="15" x14ac:dyDescent="0.25">
      <c r="A332" s="327" t="s">
        <v>88</v>
      </c>
      <c r="B332" s="326"/>
      <c r="C332" s="326"/>
      <c r="D332" s="326"/>
      <c r="E332" s="326"/>
    </row>
    <row r="333" spans="1:5" ht="15" x14ac:dyDescent="0.25">
      <c r="A333" s="327" t="s">
        <v>89</v>
      </c>
      <c r="B333" s="327" t="s">
        <v>90</v>
      </c>
      <c r="C333" s="327" t="s">
        <v>91</v>
      </c>
      <c r="D333" s="327" t="s">
        <v>92</v>
      </c>
      <c r="E333" s="327" t="s">
        <v>226</v>
      </c>
    </row>
    <row r="334" spans="1:5" ht="15" x14ac:dyDescent="0.25">
      <c r="A334" s="327" t="s">
        <v>94</v>
      </c>
      <c r="B334" s="327" t="s">
        <v>94</v>
      </c>
      <c r="C334" s="326"/>
      <c r="D334" s="326"/>
      <c r="E334" s="326"/>
    </row>
    <row r="335" spans="1:5" ht="15" x14ac:dyDescent="0.25">
      <c r="A335" s="327" t="s">
        <v>94</v>
      </c>
      <c r="B335" s="327" t="s">
        <v>227</v>
      </c>
      <c r="C335" s="326"/>
      <c r="D335" s="326"/>
      <c r="E335" s="326"/>
    </row>
    <row r="336" spans="1:5" ht="15" x14ac:dyDescent="0.25">
      <c r="A336" s="327" t="s">
        <v>94</v>
      </c>
      <c r="B336" s="327" t="s">
        <v>95</v>
      </c>
      <c r="C336" s="326"/>
      <c r="D336" s="326"/>
      <c r="E336" s="326"/>
    </row>
    <row r="337" spans="1:5" ht="15" x14ac:dyDescent="0.25">
      <c r="A337" s="327" t="s">
        <v>94</v>
      </c>
      <c r="B337" s="327" t="s">
        <v>228</v>
      </c>
      <c r="C337" s="326"/>
      <c r="D337" s="326"/>
      <c r="E337" s="326"/>
    </row>
    <row r="338" spans="1:5" ht="15" x14ac:dyDescent="0.25">
      <c r="A338" s="327" t="s">
        <v>94</v>
      </c>
      <c r="B338" s="327" t="s">
        <v>97</v>
      </c>
      <c r="C338" s="326"/>
      <c r="D338" s="326"/>
      <c r="E338" s="326"/>
    </row>
    <row r="339" spans="1:5" ht="15" x14ac:dyDescent="0.25">
      <c r="A339" s="327" t="s">
        <v>94</v>
      </c>
      <c r="B339" s="327" t="s">
        <v>98</v>
      </c>
      <c r="C339" s="326"/>
      <c r="D339" s="326"/>
      <c r="E339" s="326"/>
    </row>
    <row r="340" spans="1:5" ht="15" x14ac:dyDescent="0.25">
      <c r="A340" s="327" t="s">
        <v>94</v>
      </c>
      <c r="B340" s="327" t="s">
        <v>99</v>
      </c>
      <c r="C340" s="326"/>
      <c r="D340" s="326"/>
      <c r="E340" s="326"/>
    </row>
    <row r="341" spans="1:5" ht="15" x14ac:dyDescent="0.25">
      <c r="A341" s="327" t="s">
        <v>94</v>
      </c>
      <c r="B341" s="327" t="s">
        <v>229</v>
      </c>
      <c r="C341" s="326"/>
      <c r="D341" s="326"/>
      <c r="E341" s="326"/>
    </row>
    <row r="342" spans="1:5" ht="15" x14ac:dyDescent="0.25">
      <c r="A342" s="327" t="s">
        <v>100</v>
      </c>
      <c r="B342" s="327" t="s">
        <v>101</v>
      </c>
      <c r="C342" s="326"/>
      <c r="D342" s="326"/>
      <c r="E342" s="326"/>
    </row>
    <row r="343" spans="1:5" ht="15" x14ac:dyDescent="0.25">
      <c r="A343" s="327" t="s">
        <v>88</v>
      </c>
      <c r="B343" s="326"/>
      <c r="C343" s="326"/>
      <c r="D343" s="326"/>
      <c r="E343" s="326"/>
    </row>
    <row r="344" spans="1:5" ht="15" x14ac:dyDescent="0.25">
      <c r="A344" s="327" t="s">
        <v>89</v>
      </c>
      <c r="B344" s="327" t="s">
        <v>230</v>
      </c>
      <c r="C344" s="327" t="s">
        <v>231</v>
      </c>
      <c r="D344" s="327" t="s">
        <v>92</v>
      </c>
      <c r="E344" s="327" t="s">
        <v>232</v>
      </c>
    </row>
    <row r="345" spans="1:5" ht="15" x14ac:dyDescent="0.25">
      <c r="A345" s="327" t="s">
        <v>94</v>
      </c>
      <c r="B345" s="327" t="s">
        <v>94</v>
      </c>
      <c r="C345" s="326"/>
      <c r="D345" s="326"/>
      <c r="E345" s="326"/>
    </row>
    <row r="346" spans="1:5" ht="15" x14ac:dyDescent="0.25">
      <c r="A346" s="327" t="s">
        <v>94</v>
      </c>
      <c r="B346" s="327" t="s">
        <v>489</v>
      </c>
      <c r="C346" s="326"/>
      <c r="D346" s="326"/>
      <c r="E346" s="326"/>
    </row>
    <row r="347" spans="1:5" ht="15" x14ac:dyDescent="0.25">
      <c r="A347" s="327" t="s">
        <v>94</v>
      </c>
      <c r="B347" s="327" t="s">
        <v>95</v>
      </c>
      <c r="C347" s="326"/>
      <c r="D347" s="326"/>
      <c r="E347" s="326"/>
    </row>
    <row r="348" spans="1:5" ht="15" x14ac:dyDescent="0.25">
      <c r="A348" s="327" t="s">
        <v>94</v>
      </c>
      <c r="B348" s="327" t="s">
        <v>233</v>
      </c>
      <c r="C348" s="326"/>
      <c r="D348" s="326"/>
      <c r="E348" s="326"/>
    </row>
    <row r="349" spans="1:5" ht="15" x14ac:dyDescent="0.25">
      <c r="A349" s="327" t="s">
        <v>94</v>
      </c>
      <c r="B349" s="327" t="s">
        <v>97</v>
      </c>
      <c r="C349" s="326"/>
      <c r="D349" s="326"/>
      <c r="E349" s="326"/>
    </row>
    <row r="350" spans="1:5" ht="15" x14ac:dyDescent="0.25">
      <c r="A350" s="327" t="s">
        <v>94</v>
      </c>
      <c r="B350" s="327" t="s">
        <v>98</v>
      </c>
      <c r="C350" s="326"/>
      <c r="D350" s="326"/>
      <c r="E350" s="326"/>
    </row>
    <row r="351" spans="1:5" ht="15" x14ac:dyDescent="0.25">
      <c r="A351" s="327" t="s">
        <v>94</v>
      </c>
      <c r="B351" s="327" t="s">
        <v>99</v>
      </c>
      <c r="C351" s="326"/>
      <c r="D351" s="326"/>
      <c r="E351" s="326"/>
    </row>
    <row r="352" spans="1:5" ht="15" x14ac:dyDescent="0.25">
      <c r="A352" s="327" t="s">
        <v>94</v>
      </c>
      <c r="B352" s="327" t="s">
        <v>234</v>
      </c>
      <c r="C352" s="326"/>
      <c r="D352" s="326"/>
      <c r="E352" s="326"/>
    </row>
    <row r="353" spans="1:5" ht="15" x14ac:dyDescent="0.25">
      <c r="A353" s="327" t="s">
        <v>100</v>
      </c>
      <c r="B353" s="327" t="s">
        <v>101</v>
      </c>
      <c r="C353" s="326"/>
      <c r="D353" s="326"/>
      <c r="E353" s="326"/>
    </row>
    <row r="354" spans="1:5" ht="15" x14ac:dyDescent="0.25">
      <c r="A354" s="327" t="s">
        <v>88</v>
      </c>
      <c r="B354" s="326"/>
      <c r="C354" s="326"/>
      <c r="D354" s="326"/>
      <c r="E354" s="326"/>
    </row>
    <row r="355" spans="1:5" ht="15" x14ac:dyDescent="0.25">
      <c r="A355" s="327" t="s">
        <v>89</v>
      </c>
      <c r="B355" s="327" t="s">
        <v>235</v>
      </c>
      <c r="C355" s="327" t="s">
        <v>231</v>
      </c>
      <c r="D355" s="327" t="s">
        <v>92</v>
      </c>
      <c r="E355" s="327" t="s">
        <v>236</v>
      </c>
    </row>
    <row r="356" spans="1:5" ht="15" x14ac:dyDescent="0.25">
      <c r="A356" s="327" t="s">
        <v>94</v>
      </c>
      <c r="B356" s="327" t="s">
        <v>94</v>
      </c>
      <c r="C356" s="326"/>
      <c r="D356" s="326"/>
      <c r="E356" s="326"/>
    </row>
    <row r="357" spans="1:5" ht="15" x14ac:dyDescent="0.25">
      <c r="A357" s="327" t="s">
        <v>94</v>
      </c>
      <c r="B357" s="327" t="s">
        <v>101</v>
      </c>
      <c r="C357" s="326"/>
      <c r="D357" s="326"/>
      <c r="E357" s="326"/>
    </row>
    <row r="358" spans="1:5" ht="15" x14ac:dyDescent="0.25">
      <c r="A358" s="327" t="s">
        <v>94</v>
      </c>
      <c r="B358" s="327" t="s">
        <v>95</v>
      </c>
      <c r="C358" s="326"/>
      <c r="D358" s="326"/>
      <c r="E358" s="326"/>
    </row>
    <row r="359" spans="1:5" ht="15" x14ac:dyDescent="0.25">
      <c r="A359" s="327" t="s">
        <v>94</v>
      </c>
      <c r="B359" s="327" t="s">
        <v>237</v>
      </c>
      <c r="C359" s="326"/>
      <c r="D359" s="326"/>
      <c r="E359" s="326"/>
    </row>
    <row r="360" spans="1:5" ht="15" x14ac:dyDescent="0.25">
      <c r="A360" s="327" t="s">
        <v>94</v>
      </c>
      <c r="B360" s="327" t="s">
        <v>97</v>
      </c>
      <c r="C360" s="326"/>
      <c r="D360" s="326"/>
      <c r="E360" s="326"/>
    </row>
    <row r="361" spans="1:5" ht="15" x14ac:dyDescent="0.25">
      <c r="A361" s="327" t="s">
        <v>94</v>
      </c>
      <c r="B361" s="327" t="s">
        <v>98</v>
      </c>
      <c r="C361" s="326"/>
      <c r="D361" s="326"/>
      <c r="E361" s="326"/>
    </row>
    <row r="362" spans="1:5" ht="15" x14ac:dyDescent="0.25">
      <c r="A362" s="327" t="s">
        <v>94</v>
      </c>
      <c r="B362" s="327" t="s">
        <v>99</v>
      </c>
      <c r="C362" s="326"/>
      <c r="D362" s="326"/>
      <c r="E362" s="326"/>
    </row>
    <row r="363" spans="1:5" ht="15" x14ac:dyDescent="0.25">
      <c r="A363" s="327" t="s">
        <v>94</v>
      </c>
      <c r="B363" s="327" t="s">
        <v>234</v>
      </c>
      <c r="C363" s="326"/>
      <c r="D363" s="326"/>
      <c r="E363" s="326"/>
    </row>
    <row r="364" spans="1:5" ht="15" x14ac:dyDescent="0.25">
      <c r="A364" s="327" t="s">
        <v>100</v>
      </c>
      <c r="B364" s="327" t="s">
        <v>101</v>
      </c>
      <c r="C364" s="326"/>
      <c r="D364" s="326"/>
      <c r="E364" s="326"/>
    </row>
    <row r="365" spans="1:5" ht="15" x14ac:dyDescent="0.25">
      <c r="A365" s="327" t="s">
        <v>88</v>
      </c>
      <c r="B365" s="326"/>
      <c r="C365" s="326"/>
      <c r="D365" s="326"/>
      <c r="E365" s="326"/>
    </row>
    <row r="366" spans="1:5" ht="15" x14ac:dyDescent="0.25">
      <c r="A366" s="327" t="s">
        <v>89</v>
      </c>
      <c r="B366" s="327" t="s">
        <v>238</v>
      </c>
      <c r="C366" s="327" t="s">
        <v>91</v>
      </c>
      <c r="D366" s="327" t="s">
        <v>92</v>
      </c>
      <c r="E366" s="327" t="s">
        <v>239</v>
      </c>
    </row>
    <row r="367" spans="1:5" ht="15" x14ac:dyDescent="0.25">
      <c r="A367" s="327" t="s">
        <v>94</v>
      </c>
      <c r="B367" s="327" t="s">
        <v>94</v>
      </c>
      <c r="C367" s="326"/>
      <c r="D367" s="326"/>
      <c r="E367" s="326"/>
    </row>
    <row r="368" spans="1:5" ht="15" x14ac:dyDescent="0.25">
      <c r="A368" s="327" t="s">
        <v>94</v>
      </c>
      <c r="B368" s="327" t="s">
        <v>101</v>
      </c>
      <c r="C368" s="326"/>
      <c r="D368" s="326"/>
      <c r="E368" s="326"/>
    </row>
    <row r="369" spans="1:5" ht="15" x14ac:dyDescent="0.25">
      <c r="A369" s="327" t="s">
        <v>94</v>
      </c>
      <c r="B369" s="327" t="s">
        <v>95</v>
      </c>
      <c r="C369" s="326"/>
      <c r="D369" s="326"/>
      <c r="E369" s="326"/>
    </row>
    <row r="370" spans="1:5" ht="15" x14ac:dyDescent="0.25">
      <c r="A370" s="327" t="s">
        <v>94</v>
      </c>
      <c r="B370" s="327" t="s">
        <v>238</v>
      </c>
      <c r="C370" s="326"/>
      <c r="D370" s="326"/>
      <c r="E370" s="326"/>
    </row>
    <row r="371" spans="1:5" ht="15" x14ac:dyDescent="0.25">
      <c r="A371" s="327" t="s">
        <v>94</v>
      </c>
      <c r="B371" s="327" t="s">
        <v>97</v>
      </c>
      <c r="C371" s="326"/>
      <c r="D371" s="326"/>
      <c r="E371" s="326"/>
    </row>
    <row r="372" spans="1:5" ht="15" x14ac:dyDescent="0.25">
      <c r="A372" s="327" t="s">
        <v>94</v>
      </c>
      <c r="B372" s="327" t="s">
        <v>98</v>
      </c>
      <c r="C372" s="326"/>
      <c r="D372" s="326"/>
      <c r="E372" s="326"/>
    </row>
    <row r="373" spans="1:5" ht="15" x14ac:dyDescent="0.25">
      <c r="A373" s="327" t="s">
        <v>94</v>
      </c>
      <c r="B373" s="327" t="s">
        <v>99</v>
      </c>
      <c r="C373" s="326"/>
      <c r="D373" s="326"/>
      <c r="E373" s="326"/>
    </row>
    <row r="374" spans="1:5" ht="15" x14ac:dyDescent="0.25">
      <c r="A374" s="327" t="s">
        <v>100</v>
      </c>
      <c r="B374" s="327" t="s">
        <v>101</v>
      </c>
      <c r="C374" s="326"/>
      <c r="D374" s="326"/>
      <c r="E374" s="326"/>
    </row>
    <row r="375" spans="1:5" ht="15" x14ac:dyDescent="0.25">
      <c r="A375" s="327" t="s">
        <v>88</v>
      </c>
      <c r="B375" s="326"/>
      <c r="C375" s="326"/>
      <c r="D375" s="326"/>
      <c r="E375" s="326"/>
    </row>
    <row r="376" spans="1:5" ht="15" x14ac:dyDescent="0.25">
      <c r="A376" s="327" t="s">
        <v>89</v>
      </c>
      <c r="B376" s="327" t="s">
        <v>460</v>
      </c>
      <c r="C376" s="327" t="s">
        <v>91</v>
      </c>
      <c r="D376" s="327" t="s">
        <v>461</v>
      </c>
      <c r="E376" s="327" t="s">
        <v>133</v>
      </c>
    </row>
    <row r="377" spans="1:5" ht="15" x14ac:dyDescent="0.25">
      <c r="A377" s="327" t="s">
        <v>94</v>
      </c>
      <c r="B377" s="327" t="s">
        <v>94</v>
      </c>
      <c r="C377" s="326"/>
      <c r="D377" s="326"/>
      <c r="E377" s="326"/>
    </row>
    <row r="378" spans="1:5" ht="15" x14ac:dyDescent="0.25">
      <c r="A378" s="327" t="s">
        <v>94</v>
      </c>
      <c r="B378" s="327" t="s">
        <v>582</v>
      </c>
    </row>
    <row r="379" spans="1:5" ht="15" x14ac:dyDescent="0.25">
      <c r="A379" s="327" t="s">
        <v>94</v>
      </c>
      <c r="B379" s="327" t="s">
        <v>95</v>
      </c>
    </row>
    <row r="380" spans="1:5" ht="15" x14ac:dyDescent="0.25">
      <c r="A380" s="327" t="s">
        <v>94</v>
      </c>
      <c r="B380" s="327" t="s">
        <v>572</v>
      </c>
    </row>
    <row r="381" spans="1:5" ht="15" x14ac:dyDescent="0.25">
      <c r="A381" s="327" t="s">
        <v>94</v>
      </c>
      <c r="B381" s="327" t="s">
        <v>97</v>
      </c>
    </row>
    <row r="382" spans="1:5" ht="15" x14ac:dyDescent="0.25">
      <c r="A382" s="327" t="s">
        <v>94</v>
      </c>
      <c r="B382" s="327" t="s">
        <v>98</v>
      </c>
    </row>
    <row r="383" spans="1:5" ht="15" x14ac:dyDescent="0.25">
      <c r="A383" s="327" t="s">
        <v>94</v>
      </c>
      <c r="B383" s="327" t="s">
        <v>99</v>
      </c>
    </row>
    <row r="384" spans="1:5" ht="15" x14ac:dyDescent="0.25">
      <c r="A384" s="327" t="s">
        <v>100</v>
      </c>
      <c r="B384" s="327" t="s">
        <v>101</v>
      </c>
    </row>
    <row r="385" spans="1:5" ht="15" x14ac:dyDescent="0.25">
      <c r="A385" s="327" t="s">
        <v>88</v>
      </c>
      <c r="B385" s="327"/>
    </row>
    <row r="386" spans="1:5" ht="15" x14ac:dyDescent="0.25">
      <c r="A386" s="327" t="s">
        <v>89</v>
      </c>
      <c r="B386" s="83" t="s">
        <v>470</v>
      </c>
      <c r="C386" s="327" t="s">
        <v>91</v>
      </c>
      <c r="D386" s="327" t="s">
        <v>461</v>
      </c>
      <c r="E386" s="327" t="s">
        <v>162</v>
      </c>
    </row>
    <row r="387" spans="1:5" ht="15" x14ac:dyDescent="0.25">
      <c r="A387" s="327" t="s">
        <v>94</v>
      </c>
      <c r="B387" s="327" t="s">
        <v>94</v>
      </c>
      <c r="C387" s="326"/>
      <c r="D387" s="326"/>
      <c r="E387" s="326"/>
    </row>
    <row r="388" spans="1:5" ht="15" x14ac:dyDescent="0.25">
      <c r="A388" s="327" t="s">
        <v>94</v>
      </c>
      <c r="B388" s="327" t="s">
        <v>581</v>
      </c>
    </row>
    <row r="389" spans="1:5" ht="15" x14ac:dyDescent="0.25">
      <c r="A389" s="327" t="s">
        <v>94</v>
      </c>
      <c r="B389" s="327" t="s">
        <v>579</v>
      </c>
    </row>
    <row r="390" spans="1:5" ht="15" x14ac:dyDescent="0.25">
      <c r="A390" s="327" t="s">
        <v>94</v>
      </c>
      <c r="B390" s="327" t="s">
        <v>95</v>
      </c>
    </row>
    <row r="391" spans="1:5" ht="15" x14ac:dyDescent="0.25">
      <c r="A391" s="327" t="s">
        <v>94</v>
      </c>
      <c r="B391" s="83" t="s">
        <v>576</v>
      </c>
    </row>
    <row r="392" spans="1:5" ht="15" x14ac:dyDescent="0.25">
      <c r="A392" s="327" t="s">
        <v>94</v>
      </c>
      <c r="B392" s="327" t="s">
        <v>97</v>
      </c>
    </row>
    <row r="393" spans="1:5" ht="15" x14ac:dyDescent="0.25">
      <c r="A393" s="327" t="s">
        <v>94</v>
      </c>
      <c r="B393" s="327" t="s">
        <v>98</v>
      </c>
    </row>
    <row r="394" spans="1:5" ht="15" x14ac:dyDescent="0.25">
      <c r="A394" s="327" t="s">
        <v>94</v>
      </c>
      <c r="B394" s="327" t="s">
        <v>99</v>
      </c>
    </row>
    <row r="395" spans="1:5" ht="15" x14ac:dyDescent="0.25">
      <c r="A395" s="327" t="s">
        <v>100</v>
      </c>
      <c r="B395" s="327" t="s">
        <v>101</v>
      </c>
    </row>
    <row r="396" spans="1:5" ht="15" x14ac:dyDescent="0.25">
      <c r="A396" s="327" t="s">
        <v>88</v>
      </c>
      <c r="B396" s="326"/>
    </row>
    <row r="397" spans="1:5" ht="15" x14ac:dyDescent="0.25">
      <c r="A397" s="327" t="s">
        <v>89</v>
      </c>
      <c r="B397" s="327" t="s">
        <v>464</v>
      </c>
      <c r="C397" s="327" t="s">
        <v>91</v>
      </c>
      <c r="D397" s="327" t="s">
        <v>461</v>
      </c>
      <c r="E397" s="327" t="s">
        <v>171</v>
      </c>
    </row>
    <row r="398" spans="1:5" ht="15" x14ac:dyDescent="0.25">
      <c r="A398" s="327" t="s">
        <v>94</v>
      </c>
      <c r="B398" s="327" t="s">
        <v>94</v>
      </c>
      <c r="C398" s="326"/>
      <c r="D398" s="326"/>
      <c r="E398" s="326"/>
    </row>
    <row r="399" spans="1:5" ht="15" x14ac:dyDescent="0.25">
      <c r="A399" s="327" t="s">
        <v>94</v>
      </c>
      <c r="B399" s="327" t="s">
        <v>605</v>
      </c>
    </row>
    <row r="400" spans="1:5" ht="15" x14ac:dyDescent="0.25">
      <c r="A400" s="327" t="s">
        <v>94</v>
      </c>
      <c r="B400" s="327" t="s">
        <v>606</v>
      </c>
    </row>
    <row r="401" spans="1:5" ht="15" x14ac:dyDescent="0.25">
      <c r="A401" s="327" t="s">
        <v>94</v>
      </c>
      <c r="B401" s="327" t="s">
        <v>607</v>
      </c>
    </row>
    <row r="402" spans="1:5" ht="15" x14ac:dyDescent="0.25">
      <c r="A402" s="327" t="s">
        <v>94</v>
      </c>
      <c r="B402" s="327" t="s">
        <v>95</v>
      </c>
    </row>
    <row r="403" spans="1:5" ht="15" x14ac:dyDescent="0.25">
      <c r="A403" s="327" t="s">
        <v>94</v>
      </c>
      <c r="B403" s="327" t="s">
        <v>608</v>
      </c>
    </row>
    <row r="404" spans="1:5" ht="15" x14ac:dyDescent="0.25">
      <c r="A404" s="327" t="s">
        <v>94</v>
      </c>
      <c r="B404" s="327" t="s">
        <v>97</v>
      </c>
    </row>
    <row r="405" spans="1:5" ht="15" x14ac:dyDescent="0.25">
      <c r="A405" s="327" t="s">
        <v>94</v>
      </c>
      <c r="B405" s="327" t="s">
        <v>98</v>
      </c>
    </row>
    <row r="406" spans="1:5" ht="15" x14ac:dyDescent="0.25">
      <c r="A406" s="327" t="s">
        <v>94</v>
      </c>
      <c r="B406" s="327" t="s">
        <v>99</v>
      </c>
    </row>
    <row r="407" spans="1:5" ht="15" x14ac:dyDescent="0.25">
      <c r="A407" s="327" t="s">
        <v>100</v>
      </c>
      <c r="B407" s="327" t="s">
        <v>101</v>
      </c>
    </row>
    <row r="408" spans="1:5" ht="15" x14ac:dyDescent="0.25">
      <c r="A408" s="327" t="s">
        <v>88</v>
      </c>
      <c r="B408" s="327"/>
    </row>
    <row r="409" spans="1:5" ht="15" x14ac:dyDescent="0.25">
      <c r="A409" s="327" t="s">
        <v>89</v>
      </c>
      <c r="B409" s="327" t="s">
        <v>498</v>
      </c>
      <c r="C409" s="327" t="s">
        <v>231</v>
      </c>
      <c r="D409" s="327" t="s">
        <v>461</v>
      </c>
      <c r="E409" s="327" t="s">
        <v>173</v>
      </c>
    </row>
    <row r="410" spans="1:5" ht="15" x14ac:dyDescent="0.25">
      <c r="A410" s="327" t="s">
        <v>94</v>
      </c>
      <c r="B410" s="327" t="s">
        <v>501</v>
      </c>
      <c r="C410" s="326"/>
      <c r="D410" s="326"/>
      <c r="E410" s="326"/>
    </row>
    <row r="411" spans="1:5" ht="15" x14ac:dyDescent="0.25">
      <c r="A411" s="327" t="s">
        <v>94</v>
      </c>
      <c r="B411" s="327" t="s">
        <v>499</v>
      </c>
      <c r="C411" s="326"/>
      <c r="D411" s="326"/>
      <c r="E411" s="326"/>
    </row>
    <row r="412" spans="1:5" ht="15" x14ac:dyDescent="0.25">
      <c r="A412" s="327" t="s">
        <v>94</v>
      </c>
      <c r="B412" s="327" t="s">
        <v>500</v>
      </c>
      <c r="C412" s="326"/>
      <c r="D412" s="326"/>
      <c r="E412" s="326"/>
    </row>
    <row r="413" spans="1:5" ht="15" x14ac:dyDescent="0.25">
      <c r="A413" s="327" t="s">
        <v>94</v>
      </c>
      <c r="B413" s="327" t="s">
        <v>502</v>
      </c>
    </row>
    <row r="414" spans="1:5" ht="15" x14ac:dyDescent="0.25">
      <c r="A414" s="327" t="s">
        <v>94</v>
      </c>
      <c r="B414" s="327" t="s">
        <v>95</v>
      </c>
    </row>
    <row r="415" spans="1:5" ht="15" x14ac:dyDescent="0.25">
      <c r="A415" s="327" t="s">
        <v>94</v>
      </c>
      <c r="B415" s="327" t="s">
        <v>498</v>
      </c>
    </row>
    <row r="416" spans="1:5" ht="15" x14ac:dyDescent="0.25">
      <c r="A416" s="327" t="s">
        <v>94</v>
      </c>
      <c r="B416" s="327" t="s">
        <v>97</v>
      </c>
    </row>
    <row r="417" spans="1:5" ht="15" x14ac:dyDescent="0.25">
      <c r="A417" s="327" t="s">
        <v>94</v>
      </c>
      <c r="B417" s="327" t="s">
        <v>98</v>
      </c>
    </row>
    <row r="418" spans="1:5" ht="15" x14ac:dyDescent="0.25">
      <c r="A418" s="327" t="s">
        <v>94</v>
      </c>
      <c r="B418" s="327" t="s">
        <v>99</v>
      </c>
    </row>
    <row r="419" spans="1:5" ht="15" x14ac:dyDescent="0.25">
      <c r="A419" s="327" t="s">
        <v>100</v>
      </c>
      <c r="B419" s="327" t="s">
        <v>101</v>
      </c>
    </row>
    <row r="420" spans="1:5" ht="15" x14ac:dyDescent="0.25">
      <c r="A420" s="327" t="s">
        <v>88</v>
      </c>
      <c r="B420" s="327"/>
    </row>
    <row r="421" spans="1:5" ht="15" x14ac:dyDescent="0.25">
      <c r="A421" s="327" t="s">
        <v>89</v>
      </c>
      <c r="B421" s="327" t="s">
        <v>498</v>
      </c>
      <c r="C421" s="327" t="s">
        <v>91</v>
      </c>
      <c r="D421" s="327" t="s">
        <v>461</v>
      </c>
      <c r="E421" s="327" t="s">
        <v>503</v>
      </c>
    </row>
    <row r="422" spans="1:5" ht="15" x14ac:dyDescent="0.25">
      <c r="A422" s="327" t="s">
        <v>94</v>
      </c>
      <c r="B422" s="327" t="s">
        <v>504</v>
      </c>
      <c r="C422" s="326"/>
      <c r="D422" s="326"/>
      <c r="E422" s="326"/>
    </row>
    <row r="423" spans="1:5" ht="15" x14ac:dyDescent="0.25">
      <c r="A423" s="327" t="s">
        <v>94</v>
      </c>
      <c r="B423" s="327" t="s">
        <v>505</v>
      </c>
      <c r="C423" s="326"/>
      <c r="D423" s="326"/>
      <c r="E423" s="326"/>
    </row>
    <row r="424" spans="1:5" ht="15" x14ac:dyDescent="0.25">
      <c r="A424" s="327" t="s">
        <v>94</v>
      </c>
      <c r="B424" s="327" t="s">
        <v>506</v>
      </c>
      <c r="C424" s="326"/>
      <c r="D424" s="326"/>
      <c r="E424" s="326"/>
    </row>
    <row r="425" spans="1:5" ht="15" x14ac:dyDescent="0.25">
      <c r="A425" s="327" t="s">
        <v>94</v>
      </c>
      <c r="B425" s="327" t="s">
        <v>509</v>
      </c>
    </row>
    <row r="426" spans="1:5" ht="15" x14ac:dyDescent="0.25">
      <c r="A426" s="327" t="s">
        <v>94</v>
      </c>
      <c r="B426" s="327" t="s">
        <v>507</v>
      </c>
    </row>
    <row r="427" spans="1:5" ht="15" x14ac:dyDescent="0.25">
      <c r="A427" s="327" t="s">
        <v>94</v>
      </c>
      <c r="B427" s="327" t="s">
        <v>97</v>
      </c>
    </row>
    <row r="428" spans="1:5" ht="15" x14ac:dyDescent="0.25">
      <c r="A428" s="327" t="s">
        <v>94</v>
      </c>
      <c r="B428" s="327" t="s">
        <v>98</v>
      </c>
    </row>
    <row r="429" spans="1:5" ht="15" x14ac:dyDescent="0.25">
      <c r="A429" s="327" t="s">
        <v>94</v>
      </c>
      <c r="B429" s="327" t="s">
        <v>99</v>
      </c>
    </row>
    <row r="430" spans="1:5" ht="15" x14ac:dyDescent="0.25">
      <c r="A430" s="327" t="s">
        <v>94</v>
      </c>
      <c r="B430" s="327" t="s">
        <v>508</v>
      </c>
    </row>
    <row r="431" spans="1:5" ht="15" x14ac:dyDescent="0.25">
      <c r="A431" s="327" t="s">
        <v>94</v>
      </c>
      <c r="B431" s="327" t="s">
        <v>505</v>
      </c>
    </row>
    <row r="432" spans="1:5" ht="15" x14ac:dyDescent="0.25">
      <c r="A432" s="327" t="s">
        <v>94</v>
      </c>
      <c r="B432" s="327" t="s">
        <v>506</v>
      </c>
    </row>
    <row r="433" spans="1:5" ht="15" x14ac:dyDescent="0.25">
      <c r="A433" s="327" t="s">
        <v>94</v>
      </c>
      <c r="B433" s="327" t="s">
        <v>509</v>
      </c>
    </row>
    <row r="434" spans="1:5" ht="15" x14ac:dyDescent="0.25">
      <c r="A434" s="327" t="s">
        <v>100</v>
      </c>
      <c r="B434" s="327" t="s">
        <v>101</v>
      </c>
    </row>
    <row r="435" spans="1:5" ht="15" x14ac:dyDescent="0.25">
      <c r="A435" s="327" t="s">
        <v>88</v>
      </c>
      <c r="B435" s="327"/>
    </row>
    <row r="436" spans="1:5" ht="15" x14ac:dyDescent="0.25">
      <c r="A436" s="327" t="s">
        <v>89</v>
      </c>
      <c r="B436" s="327" t="s">
        <v>539</v>
      </c>
      <c r="C436" s="327" t="s">
        <v>91</v>
      </c>
      <c r="D436" s="327" t="s">
        <v>92</v>
      </c>
      <c r="E436" s="327" t="s">
        <v>543</v>
      </c>
    </row>
    <row r="437" spans="1:5" ht="15" x14ac:dyDescent="0.25">
      <c r="A437" s="327" t="s">
        <v>94</v>
      </c>
      <c r="B437" s="83" t="s">
        <v>544</v>
      </c>
      <c r="C437" s="326"/>
      <c r="D437" s="326"/>
      <c r="E437" s="326"/>
    </row>
    <row r="438" spans="1:5" ht="15" x14ac:dyDescent="0.25">
      <c r="A438" s="327" t="s">
        <v>94</v>
      </c>
      <c r="B438" s="83" t="s">
        <v>541</v>
      </c>
      <c r="C438" s="326"/>
      <c r="D438" s="326"/>
      <c r="E438" s="326"/>
    </row>
    <row r="439" spans="1:5" ht="15" x14ac:dyDescent="0.25">
      <c r="A439" s="327" t="s">
        <v>94</v>
      </c>
      <c r="B439" s="83" t="s">
        <v>545</v>
      </c>
      <c r="C439" s="326"/>
      <c r="D439" s="326"/>
      <c r="E439" s="326"/>
    </row>
    <row r="440" spans="1:5" ht="15" x14ac:dyDescent="0.25">
      <c r="A440" s="327" t="s">
        <v>94</v>
      </c>
      <c r="B440" s="83" t="s">
        <v>546</v>
      </c>
    </row>
    <row r="441" spans="1:5" ht="15" x14ac:dyDescent="0.25">
      <c r="A441" s="327" t="s">
        <v>94</v>
      </c>
      <c r="B441" s="392" t="s">
        <v>563</v>
      </c>
    </row>
    <row r="442" spans="1:5" ht="15" x14ac:dyDescent="0.25">
      <c r="A442" s="327" t="s">
        <v>94</v>
      </c>
      <c r="B442" s="327" t="s">
        <v>540</v>
      </c>
    </row>
    <row r="443" spans="1:5" ht="15" x14ac:dyDescent="0.25">
      <c r="A443" s="327" t="s">
        <v>94</v>
      </c>
      <c r="B443" s="327" t="s">
        <v>97</v>
      </c>
    </row>
    <row r="444" spans="1:5" ht="15" x14ac:dyDescent="0.25">
      <c r="A444" s="327" t="s">
        <v>94</v>
      </c>
      <c r="B444" s="327" t="s">
        <v>98</v>
      </c>
    </row>
    <row r="445" spans="1:5" ht="15" x14ac:dyDescent="0.25">
      <c r="A445" s="327" t="s">
        <v>94</v>
      </c>
      <c r="B445" s="327" t="s">
        <v>99</v>
      </c>
    </row>
    <row r="446" spans="1:5" ht="15" x14ac:dyDescent="0.25">
      <c r="A446" s="327" t="s">
        <v>100</v>
      </c>
      <c r="B446" s="327" t="s">
        <v>101</v>
      </c>
    </row>
    <row r="447" spans="1:5" ht="15" x14ac:dyDescent="0.25">
      <c r="A447" s="327" t="s">
        <v>88</v>
      </c>
      <c r="B447" s="327"/>
    </row>
    <row r="448" spans="1:5" ht="15" x14ac:dyDescent="0.25">
      <c r="A448" s="327" t="s">
        <v>240</v>
      </c>
      <c r="B448" s="326"/>
    </row>
  </sheetData>
  <sheetProtection sort="0" autoFilter="0"/>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X78"/>
  <sheetViews>
    <sheetView showGridLines="0" zoomScaleNormal="100" workbookViewId="0">
      <pane ySplit="4" topLeftCell="A5" activePane="bottomLeft" state="frozen"/>
      <selection activeCell="I2" sqref="I2"/>
      <selection pane="bottomLeft" activeCell="N45" sqref="N45"/>
    </sheetView>
  </sheetViews>
  <sheetFormatPr baseColWidth="10" defaultRowHeight="12.75" x14ac:dyDescent="0.2"/>
  <cols>
    <col min="1" max="1" width="5.7109375" style="3" customWidth="1"/>
    <col min="2" max="2" width="6.5703125" style="3" customWidth="1"/>
    <col min="3" max="3" width="28.140625" style="3" customWidth="1"/>
    <col min="4" max="4" width="17.42578125" style="3" customWidth="1"/>
    <col min="5" max="6" width="16.42578125" style="3" customWidth="1"/>
    <col min="7" max="7" width="18.85546875" style="214" hidden="1" customWidth="1"/>
    <col min="8" max="8" width="16.85546875" style="201" hidden="1" customWidth="1"/>
    <col min="9" max="9" width="12.42578125" style="229" hidden="1" customWidth="1"/>
    <col min="10" max="10" width="13.140625" style="194" hidden="1" customWidth="1"/>
    <col min="11" max="11" width="11.42578125" style="244" hidden="1" customWidth="1"/>
    <col min="12" max="12" width="0.85546875" style="208" hidden="1" customWidth="1"/>
    <col min="13" max="13" width="16.42578125" style="262" customWidth="1"/>
    <col min="14" max="14" width="16.42578125" style="3" customWidth="1"/>
    <col min="15" max="15" width="18.85546875" style="214" hidden="1" customWidth="1"/>
    <col min="16" max="16" width="16.85546875" style="201" hidden="1" customWidth="1"/>
    <col min="17" max="17" width="12.42578125" style="229" hidden="1" customWidth="1"/>
    <col min="18" max="18" width="13.140625" style="194" hidden="1" customWidth="1"/>
    <col min="19" max="19" width="11.42578125" style="244" hidden="1" customWidth="1"/>
    <col min="20" max="20" width="11.42578125" style="208" hidden="1" customWidth="1"/>
    <col min="21" max="23" width="11.42578125" style="3"/>
    <col min="24" max="24" width="11.42578125" style="3" hidden="1" customWidth="1"/>
    <col min="25" max="16384" width="11.42578125" style="3"/>
  </cols>
  <sheetData>
    <row r="1" spans="1:20" ht="15" x14ac:dyDescent="0.25">
      <c r="A1" s="481" t="s">
        <v>50</v>
      </c>
      <c r="B1" s="482"/>
      <c r="C1" s="483" t="str">
        <f>IF('allg. Daten'!D24="","",'allg. Daten'!D24)</f>
        <v/>
      </c>
      <c r="D1" s="484"/>
      <c r="E1" s="15"/>
      <c r="F1" s="15"/>
      <c r="H1" s="255"/>
      <c r="I1" s="256" t="s">
        <v>383</v>
      </c>
      <c r="J1" s="257">
        <f>G13</f>
        <v>0</v>
      </c>
      <c r="P1" s="255"/>
      <c r="Q1" s="256" t="s">
        <v>383</v>
      </c>
      <c r="R1" s="257">
        <f>O13</f>
        <v>0</v>
      </c>
    </row>
    <row r="2" spans="1:20" x14ac:dyDescent="0.2">
      <c r="A2" s="15" t="s">
        <v>693</v>
      </c>
      <c r="E2" s="16"/>
      <c r="F2" s="16"/>
      <c r="H2" s="255"/>
      <c r="I2" s="256" t="s">
        <v>386</v>
      </c>
      <c r="J2" s="257">
        <f>E30</f>
        <v>0</v>
      </c>
      <c r="P2" s="255"/>
      <c r="Q2" s="256" t="s">
        <v>386</v>
      </c>
      <c r="R2" s="257">
        <f>M30</f>
        <v>0</v>
      </c>
    </row>
    <row r="3" spans="1:20" s="9" customFormat="1" x14ac:dyDescent="0.2">
      <c r="A3" s="25"/>
      <c r="B3" s="24"/>
      <c r="C3" s="56"/>
      <c r="D3" s="25"/>
      <c r="G3" s="215"/>
      <c r="H3" s="258"/>
      <c r="I3" s="256" t="s">
        <v>384</v>
      </c>
      <c r="J3" s="257">
        <f>J2-J1</f>
        <v>0</v>
      </c>
      <c r="K3" s="245"/>
      <c r="L3" s="209"/>
      <c r="M3" s="263"/>
      <c r="O3" s="215"/>
      <c r="P3" s="258"/>
      <c r="Q3" s="256" t="s">
        <v>384</v>
      </c>
      <c r="R3" s="257">
        <f>R2-R1</f>
        <v>0</v>
      </c>
      <c r="S3" s="245"/>
      <c r="T3" s="209"/>
    </row>
    <row r="4" spans="1:20" s="9" customFormat="1" x14ac:dyDescent="0.2">
      <c r="A4" s="24"/>
      <c r="B4" s="24"/>
      <c r="C4" s="56"/>
      <c r="D4" s="25"/>
      <c r="G4" s="215"/>
      <c r="H4" s="259"/>
      <c r="I4" s="256" t="s">
        <v>385</v>
      </c>
      <c r="J4" s="258"/>
      <c r="K4" s="245"/>
      <c r="L4" s="209"/>
      <c r="M4" s="272" t="s">
        <v>430</v>
      </c>
      <c r="N4" s="273" t="s">
        <v>445</v>
      </c>
      <c r="O4" s="215"/>
      <c r="P4" s="259"/>
      <c r="Q4" s="256" t="s">
        <v>385</v>
      </c>
      <c r="R4" s="258"/>
      <c r="S4" s="245"/>
      <c r="T4" s="209"/>
    </row>
    <row r="5" spans="1:20" ht="13.5" x14ac:dyDescent="0.25">
      <c r="A5" s="481" t="s">
        <v>44</v>
      </c>
      <c r="B5" s="484"/>
      <c r="C5" s="484"/>
      <c r="D5" s="484"/>
      <c r="E5" s="484"/>
      <c r="F5" s="484"/>
      <c r="H5" s="225"/>
      <c r="P5" s="225"/>
    </row>
    <row r="6" spans="1:20" x14ac:dyDescent="0.2">
      <c r="A6" s="489" t="s">
        <v>41</v>
      </c>
      <c r="B6" s="484"/>
      <c r="C6" s="484"/>
      <c r="D6" s="484"/>
      <c r="E6" s="484"/>
      <c r="F6" s="484"/>
      <c r="H6" s="225"/>
      <c r="P6" s="225"/>
    </row>
    <row r="7" spans="1:20" x14ac:dyDescent="0.2">
      <c r="A7" s="9"/>
    </row>
    <row r="8" spans="1:20" s="4" customFormat="1" ht="28.5" x14ac:dyDescent="0.25">
      <c r="A8" s="2"/>
      <c r="B8" s="490" t="s">
        <v>13</v>
      </c>
      <c r="C8" s="490"/>
      <c r="D8" s="192" t="s">
        <v>82</v>
      </c>
      <c r="E8" s="192" t="s">
        <v>427</v>
      </c>
      <c r="F8" s="192" t="str">
        <f>IF($N$4="Abw. in EURO","abger. - Bescheid (EUR)","abger. - Bescheid in %")</f>
        <v>abger. - Bescheid in %</v>
      </c>
      <c r="G8" s="216" t="s">
        <v>85</v>
      </c>
      <c r="H8" s="203" t="s">
        <v>84</v>
      </c>
      <c r="I8" s="230" t="s">
        <v>428</v>
      </c>
      <c r="J8" s="196"/>
      <c r="K8" s="246" t="s">
        <v>429</v>
      </c>
      <c r="L8" s="211"/>
      <c r="M8" s="264" t="s">
        <v>23</v>
      </c>
      <c r="N8" s="192" t="str">
        <f>IF($N$4="Abw. in EURO","anerk. - Bescheid (EUR)","anerk. - Bescheid in %")</f>
        <v>anerk. - Bescheid in %</v>
      </c>
      <c r="O8" s="216" t="s">
        <v>85</v>
      </c>
      <c r="P8" s="203" t="s">
        <v>84</v>
      </c>
      <c r="Q8" s="230" t="s">
        <v>428</v>
      </c>
      <c r="R8" s="196"/>
      <c r="S8" s="246" t="s">
        <v>429</v>
      </c>
      <c r="T8" s="211"/>
    </row>
    <row r="9" spans="1:20" s="4" customFormat="1" ht="14.25" x14ac:dyDescent="0.2">
      <c r="A9" s="2"/>
      <c r="B9" s="472" t="s">
        <v>477</v>
      </c>
      <c r="C9" s="472"/>
      <c r="D9" s="446"/>
      <c r="E9" s="7">
        <f>SUMIF(Einnahmen!$D$9:$D$1000,B9,Einnahmen!$F$9:$F$1000)</f>
        <v>0</v>
      </c>
      <c r="F9" s="276" t="str">
        <f>IF($N$4="Abw. in EURO",E9-D9,IF(D9&lt;&gt;0,(100*(E9-D9))/D9,""))</f>
        <v/>
      </c>
      <c r="G9" s="217">
        <f>IF(E9&gt;D9,E9-D9,0)</f>
        <v>0</v>
      </c>
      <c r="H9" s="226">
        <f>$E$30-SUM(H10:H12)</f>
        <v>0</v>
      </c>
      <c r="I9" s="231" t="str">
        <f>IF(D9&gt;0,IF(E9&gt;D9,E9-D9,""),"")</f>
        <v/>
      </c>
      <c r="J9" s="240"/>
      <c r="K9" s="247">
        <f>IF(D9=0,E9,"")</f>
        <v>0</v>
      </c>
      <c r="L9" s="212"/>
      <c r="M9" s="265">
        <f>SUMIF(Einnahmen!$D$9:$D$1000,B9,Einnahmen!$K$9:$K$1000)</f>
        <v>0</v>
      </c>
      <c r="N9" s="274" t="str">
        <f>IF($N$4="Abw. in EURO",M9-D9,IF(D9&lt;&gt;0,(100*(M9-D9))/D9,""))</f>
        <v/>
      </c>
      <c r="O9" s="224">
        <f>IF(M9&gt;$D9,M9-D9,0)</f>
        <v>0</v>
      </c>
      <c r="P9" s="226">
        <f>IF(D13&gt;0,ROUND(($R$3*(D9/D13)),2)+O9,0)</f>
        <v>0</v>
      </c>
      <c r="Q9" s="231" t="str">
        <f>IF(D9&gt;0,IF(M9&gt;D9,M9-D9,""),"")</f>
        <v/>
      </c>
      <c r="R9" s="240"/>
      <c r="S9" s="247">
        <f>IF(D9=0,M9,"")</f>
        <v>0</v>
      </c>
      <c r="T9" s="212"/>
    </row>
    <row r="10" spans="1:20" s="4" customFormat="1" ht="14.25" x14ac:dyDescent="0.2">
      <c r="A10" s="2"/>
      <c r="B10" s="472" t="s">
        <v>734</v>
      </c>
      <c r="C10" s="472"/>
      <c r="D10" s="446"/>
      <c r="E10" s="7">
        <f>SUMIF(Einnahmen!$D$9:$D$1000,B10,Einnahmen!$F$9:$F$1000)</f>
        <v>0</v>
      </c>
      <c r="F10" s="276" t="str">
        <f>IF($N$4="Abw. in EURO",E10-D10,IF(D10&lt;&gt;0,(100*(E10-D10))/D10,""))</f>
        <v/>
      </c>
      <c r="G10" s="217">
        <f>IF(E10&gt;D10,E10-D10,0)</f>
        <v>0</v>
      </c>
      <c r="H10" s="226">
        <f>IF(D13&gt;0,ROUND(($J$3*(D10/D13)),2)+G10,0)</f>
        <v>0</v>
      </c>
      <c r="I10" s="231" t="str">
        <f>IF(D10&gt;0,IF(E10&gt;D10,E10-D10,""),"")</f>
        <v/>
      </c>
      <c r="J10" s="240"/>
      <c r="K10" s="247">
        <f>IF(D10=0,E10,"")</f>
        <v>0</v>
      </c>
      <c r="L10" s="212"/>
      <c r="M10" s="265">
        <f>SUMIF(Einnahmen!$D$9:$D$1000,B10,Einnahmen!$K$9:$K$1000)</f>
        <v>0</v>
      </c>
      <c r="N10" s="274" t="str">
        <f>IF($N$4="Abw. in EURO",M10-D10,IF(D10&lt;&gt;0,(100*(M10-D10))/D10,""))</f>
        <v/>
      </c>
      <c r="O10" s="224">
        <f>IF(M10&gt;$D10,M10-D10,0)</f>
        <v>0</v>
      </c>
      <c r="P10" s="226">
        <f>IF(D13&gt;0,ROUND(($R$3*(D10/D13)),2)+O10,0)</f>
        <v>0</v>
      </c>
      <c r="Q10" s="231" t="str">
        <f>IF(D10&gt;0,IF(M10&gt;D10,M10-D10,""),"")</f>
        <v/>
      </c>
      <c r="R10" s="240"/>
      <c r="S10" s="247">
        <f>IF(D10=0,M10,"")</f>
        <v>0</v>
      </c>
      <c r="T10" s="212"/>
    </row>
    <row r="11" spans="1:20" s="4" customFormat="1" ht="14.25" x14ac:dyDescent="0.2">
      <c r="A11" s="2"/>
      <c r="B11" s="472" t="s">
        <v>486</v>
      </c>
      <c r="C11" s="472"/>
      <c r="D11" s="446"/>
      <c r="E11" s="7">
        <f>SUMIF(Einnahmen!$D$9:$D$1000,B11,Einnahmen!$F$9:$F$1000)</f>
        <v>0</v>
      </c>
      <c r="F11" s="276" t="str">
        <f>IF($N$4="Abw. in EURO",E11-D11,IF(D11&lt;&gt;0,(100*(E11-D11))/D11,""))</f>
        <v/>
      </c>
      <c r="G11" s="217">
        <f>IF(E11&gt;D11,E11-D11,0)</f>
        <v>0</v>
      </c>
      <c r="H11" s="226">
        <f>IF(D13&gt;0,ROUND(($J$3*(D11/D13)),2)+G11,0)</f>
        <v>0</v>
      </c>
      <c r="I11" s="231" t="str">
        <f>IF(D11&gt;0,IF(E11&gt;D11,E11-D11,""),"")</f>
        <v/>
      </c>
      <c r="J11" s="240"/>
      <c r="K11" s="247">
        <f>IF(D11=0,E11,"")</f>
        <v>0</v>
      </c>
      <c r="L11" s="212"/>
      <c r="M11" s="265">
        <f>SUMIF(Einnahmen!$D$9:$D$1000,B11,Einnahmen!$K$9:$K$1000)</f>
        <v>0</v>
      </c>
      <c r="N11" s="274" t="str">
        <f>IF($N$4="Abw. in EURO",M11-D11,IF(D11&lt;&gt;0,(100*(M11-D11))/D11,""))</f>
        <v/>
      </c>
      <c r="O11" s="224">
        <f>IF(M11&gt;$D11,M11-D11,0)</f>
        <v>0</v>
      </c>
      <c r="P11" s="226">
        <f>IF(D13&gt;0,ROUND(($R$3*(D11/D13)),2)+O11,0)</f>
        <v>0</v>
      </c>
      <c r="Q11" s="231" t="str">
        <f>IF(D11&gt;0,IF(M11&gt;D11,M11-D11,""),"")</f>
        <v/>
      </c>
      <c r="R11" s="240"/>
      <c r="S11" s="247">
        <f>IF(D11=0,M11,"")</f>
        <v>0</v>
      </c>
      <c r="T11" s="212"/>
    </row>
    <row r="12" spans="1:20" s="4" customFormat="1" ht="14.25" x14ac:dyDescent="0.2">
      <c r="A12" s="2"/>
      <c r="B12" s="472" t="s">
        <v>478</v>
      </c>
      <c r="C12" s="472"/>
      <c r="D12" s="446"/>
      <c r="E12" s="7">
        <f>SUMIF(Einnahmen!$D$9:$D$1000,B12,Einnahmen!$F$9:$F$1000)</f>
        <v>0</v>
      </c>
      <c r="F12" s="276" t="str">
        <f>IF($N$4="Abw. in EURO",E12-D12,IF(D12&lt;&gt;0,(100*(E12-D12))/D12,""))</f>
        <v/>
      </c>
      <c r="G12" s="217">
        <f>IF(E12&gt;D12,E12-D12,0)</f>
        <v>0</v>
      </c>
      <c r="H12" s="226">
        <f>IF(D13&gt;0,ROUND(($J$3*(D12/D13)),2)+G12,0)</f>
        <v>0</v>
      </c>
      <c r="I12" s="231" t="str">
        <f>IF(D12&gt;0,IF(E12&gt;D12,E12-D12,""),"")</f>
        <v/>
      </c>
      <c r="J12" s="240"/>
      <c r="K12" s="247">
        <f>IF(D12=0,E12,"")</f>
        <v>0</v>
      </c>
      <c r="L12" s="212"/>
      <c r="M12" s="265">
        <f>SUMIF(Einnahmen!$D$9:$D$1000,B12,Einnahmen!$K$9:$K$1000)</f>
        <v>0</v>
      </c>
      <c r="N12" s="274" t="str">
        <f>IF($N$4="Abw. in EURO",M12-D12,IF(D12&lt;&gt;0,(100*(M12-D12))/D12,""))</f>
        <v/>
      </c>
      <c r="O12" s="224">
        <f>IF(M12&gt;$D12,M12-D12,0)</f>
        <v>0</v>
      </c>
      <c r="P12" s="226">
        <f>IF(D13&gt;0,ROUND(($R$3*(D12/D13)),2)+O12,0)</f>
        <v>0</v>
      </c>
      <c r="Q12" s="231" t="str">
        <f>IF(D12&gt;0,IF(M12&gt;D12,M12-D12,""),"")</f>
        <v/>
      </c>
      <c r="R12" s="240"/>
      <c r="S12" s="247">
        <f>IF(D12=0,M12,"")</f>
        <v>0</v>
      </c>
      <c r="T12" s="212"/>
    </row>
    <row r="13" spans="1:20" s="5" customFormat="1" ht="15" x14ac:dyDescent="0.25">
      <c r="A13" s="162"/>
      <c r="B13" s="487" t="s">
        <v>14</v>
      </c>
      <c r="C13" s="487"/>
      <c r="D13" s="191">
        <f>SUM(D9:D12)</f>
        <v>0</v>
      </c>
      <c r="E13" s="191">
        <f>SUM(E9:E12)</f>
        <v>0</v>
      </c>
      <c r="F13" s="277" t="str">
        <f>IF($N$4="Abw. in EURO",E13-D13,IF(D13&lt;&gt;0,(100*(E13-D13))/D13,""))</f>
        <v/>
      </c>
      <c r="G13" s="218">
        <f>SUM(G9:G12)</f>
        <v>0</v>
      </c>
      <c r="H13" s="227">
        <f>SUM(H9:H12)</f>
        <v>0</v>
      </c>
      <c r="I13" s="232">
        <f>SUM(I9:I12)</f>
        <v>0</v>
      </c>
      <c r="J13" s="241"/>
      <c r="K13" s="248">
        <f>SUM(K9:K12)</f>
        <v>0</v>
      </c>
      <c r="L13" s="260"/>
      <c r="M13" s="266">
        <f>SUM(M9:M12)</f>
        <v>0</v>
      </c>
      <c r="N13" s="275" t="str">
        <f>IF($N$4="Abw. in EURO",M13-D13,IF(D13&lt;&gt;0,(100*(M13-D13))/D13,""))</f>
        <v/>
      </c>
      <c r="O13" s="218">
        <f>SUM(O9:O12)</f>
        <v>0</v>
      </c>
      <c r="P13" s="227">
        <f>SUM(P9:P12)</f>
        <v>0</v>
      </c>
      <c r="Q13" s="232">
        <f>SUM(Q9:Q12)</f>
        <v>0</v>
      </c>
      <c r="R13" s="241"/>
      <c r="S13" s="248">
        <f>SUM(S9:S12)</f>
        <v>0</v>
      </c>
      <c r="T13" s="260"/>
    </row>
    <row r="14" spans="1:20" s="9" customFormat="1" ht="11.25" x14ac:dyDescent="0.2">
      <c r="A14" s="24"/>
      <c r="B14" s="24"/>
      <c r="C14" s="24"/>
      <c r="D14" s="25"/>
      <c r="G14" s="215"/>
      <c r="H14" s="202"/>
      <c r="I14" s="233"/>
      <c r="J14" s="195"/>
      <c r="K14" s="245"/>
      <c r="L14" s="209"/>
      <c r="M14" s="263"/>
      <c r="O14" s="215"/>
      <c r="P14" s="202"/>
      <c r="Q14" s="233"/>
      <c r="R14" s="195"/>
      <c r="S14" s="245"/>
      <c r="T14" s="209"/>
    </row>
    <row r="15" spans="1:20" s="9" customFormat="1" ht="11.25" x14ac:dyDescent="0.2">
      <c r="A15" s="24"/>
      <c r="B15" s="24"/>
      <c r="C15" s="24"/>
      <c r="D15" s="25"/>
      <c r="G15" s="215"/>
      <c r="H15" s="202"/>
      <c r="I15" s="234">
        <f>I13*F_Satz</f>
        <v>0</v>
      </c>
      <c r="J15" s="195"/>
      <c r="K15" s="249">
        <f>K13*F_Satz</f>
        <v>0</v>
      </c>
      <c r="L15" s="209"/>
      <c r="M15" s="263"/>
      <c r="O15" s="215"/>
      <c r="P15" s="202"/>
      <c r="Q15" s="234">
        <f>Q13*F_Satz</f>
        <v>0</v>
      </c>
      <c r="R15" s="195"/>
      <c r="S15" s="249">
        <f>S13*F_Satz</f>
        <v>0</v>
      </c>
      <c r="T15" s="209"/>
    </row>
    <row r="16" spans="1:20" s="11" customFormat="1" ht="15.75" customHeight="1" x14ac:dyDescent="0.25">
      <c r="A16" s="491" t="s">
        <v>52</v>
      </c>
      <c r="B16" s="491"/>
      <c r="C16" s="491"/>
      <c r="D16" s="491"/>
      <c r="E16" s="491"/>
      <c r="F16" s="491"/>
      <c r="G16" s="219"/>
      <c r="H16" s="204"/>
      <c r="I16" s="235"/>
      <c r="J16" s="197"/>
      <c r="K16" s="250"/>
      <c r="L16" s="210"/>
      <c r="M16" s="267"/>
      <c r="O16" s="219"/>
      <c r="P16" s="204"/>
      <c r="Q16" s="235"/>
      <c r="R16" s="197"/>
      <c r="S16" s="250"/>
      <c r="T16" s="210"/>
    </row>
    <row r="17" spans="1:20" ht="12.75" customHeight="1" x14ac:dyDescent="0.2">
      <c r="A17" s="489" t="s">
        <v>40</v>
      </c>
      <c r="B17" s="489"/>
      <c r="C17" s="489"/>
      <c r="D17" s="489"/>
      <c r="E17" s="489"/>
      <c r="F17" s="489"/>
    </row>
    <row r="18" spans="1:20" ht="11.25" customHeight="1" x14ac:dyDescent="0.2">
      <c r="A18" s="9"/>
    </row>
    <row r="19" spans="1:20" s="4" customFormat="1" ht="28.5" x14ac:dyDescent="0.25">
      <c r="A19" s="27"/>
      <c r="B19" s="490" t="s">
        <v>17</v>
      </c>
      <c r="C19" s="490"/>
      <c r="D19" s="192" t="s">
        <v>37</v>
      </c>
      <c r="E19" s="192" t="s">
        <v>22</v>
      </c>
      <c r="F19" s="192" t="str">
        <f>IF($N$4="Abw. in EURO","abger. - Bescheid (EUR)","abger. - Bescheid in %")</f>
        <v>abger. - Bescheid in %</v>
      </c>
      <c r="G19" s="220"/>
      <c r="H19" s="205"/>
      <c r="I19" s="236"/>
      <c r="J19" s="198"/>
      <c r="K19" s="251"/>
      <c r="L19" s="211"/>
      <c r="M19" s="264" t="s">
        <v>425</v>
      </c>
      <c r="N19" s="192" t="str">
        <f>IF($N$4="Abw. in EURO","anerk. - Bescheid (EUR)","anerk. - Bescheid in %")</f>
        <v>anerk. - Bescheid in %</v>
      </c>
      <c r="O19" s="220"/>
      <c r="P19" s="205"/>
      <c r="Q19" s="236"/>
      <c r="R19" s="198"/>
      <c r="S19" s="251"/>
      <c r="T19" s="211"/>
    </row>
    <row r="20" spans="1:20" s="4" customFormat="1" ht="14.25" x14ac:dyDescent="0.2">
      <c r="A20" s="2"/>
      <c r="B20" s="470" t="s">
        <v>735</v>
      </c>
      <c r="C20" s="471"/>
      <c r="D20" s="447"/>
      <c r="E20" s="7">
        <f>ROUND(Hauptamtliches_Personal!C7,2)</f>
        <v>0</v>
      </c>
      <c r="F20" s="276" t="str">
        <f t="shared" ref="F20:F30" si="0">IF($N$4="Abw. in EURO",E20-D20,IF(D20&lt;&gt;0,(100*(E20-D20))/D20,""))</f>
        <v/>
      </c>
      <c r="G20" s="221"/>
      <c r="H20" s="206"/>
      <c r="I20" s="237"/>
      <c r="J20" s="199"/>
      <c r="K20" s="252"/>
      <c r="L20" s="212"/>
      <c r="M20" s="265">
        <f>ROUND(Hauptamtliches_Personal!X7,2)</f>
        <v>0</v>
      </c>
      <c r="N20" s="274" t="str">
        <f t="shared" ref="N20:N30" si="1">IF($N$4="Abw. in EURO",M20-D20,IF(D20&lt;&gt;0,(100*(M20-D20))/D20,""))</f>
        <v/>
      </c>
      <c r="O20" s="221"/>
      <c r="P20" s="206"/>
      <c r="Q20" s="237"/>
      <c r="R20" s="199"/>
      <c r="S20" s="252"/>
      <c r="T20" s="212"/>
    </row>
    <row r="21" spans="1:20" s="4" customFormat="1" ht="14.25" x14ac:dyDescent="0.2">
      <c r="A21" s="2"/>
      <c r="B21" s="470" t="s">
        <v>737</v>
      </c>
      <c r="C21" s="471"/>
      <c r="D21" s="447"/>
      <c r="E21" s="7">
        <f>ROUND(Nebenamtliches_Personal!C7,2)</f>
        <v>0</v>
      </c>
      <c r="F21" s="276" t="str">
        <f t="shared" si="0"/>
        <v/>
      </c>
      <c r="G21" s="221"/>
      <c r="H21" s="206"/>
      <c r="I21" s="237"/>
      <c r="J21" s="199"/>
      <c r="K21" s="252"/>
      <c r="L21" s="212"/>
      <c r="M21" s="265">
        <f>ROUND(Nebenamtliches_Personal!X7,2)</f>
        <v>0</v>
      </c>
      <c r="N21" s="274" t="str">
        <f t="shared" si="1"/>
        <v/>
      </c>
      <c r="O21" s="221"/>
      <c r="P21" s="206"/>
      <c r="Q21" s="237"/>
      <c r="R21" s="199"/>
      <c r="S21" s="252"/>
      <c r="T21" s="212"/>
    </row>
    <row r="22" spans="1:20" s="4" customFormat="1" ht="14.25" x14ac:dyDescent="0.2">
      <c r="A22" s="2"/>
      <c r="B22" s="470" t="s">
        <v>739</v>
      </c>
      <c r="C22" s="471"/>
      <c r="D22" s="447"/>
      <c r="E22" s="7">
        <f>ROUND(Weiterleitung_an_Dritte!C7,2)</f>
        <v>0</v>
      </c>
      <c r="F22" s="276" t="str">
        <f t="shared" si="0"/>
        <v/>
      </c>
      <c r="G22" s="221"/>
      <c r="H22" s="206"/>
      <c r="I22" s="237"/>
      <c r="J22" s="199"/>
      <c r="K22" s="252"/>
      <c r="L22" s="212"/>
      <c r="M22" s="265">
        <f>ROUND(Weiterleitung_an_Dritte!X7,2)</f>
        <v>0</v>
      </c>
      <c r="N22" s="274" t="str">
        <f t="shared" si="1"/>
        <v/>
      </c>
      <c r="O22" s="221"/>
      <c r="P22" s="206"/>
      <c r="Q22" s="237"/>
      <c r="R22" s="199"/>
      <c r="S22" s="252"/>
      <c r="T22" s="212"/>
    </row>
    <row r="23" spans="1:20" s="4" customFormat="1" ht="14.25" x14ac:dyDescent="0.2">
      <c r="A23" s="2"/>
      <c r="B23" s="470" t="s">
        <v>741</v>
      </c>
      <c r="C23" s="471"/>
      <c r="D23" s="447"/>
      <c r="E23" s="7">
        <f>ROUND(Raummiete__Mietnebenausgaben!C7,2)</f>
        <v>0</v>
      </c>
      <c r="F23" s="276" t="str">
        <f t="shared" si="0"/>
        <v/>
      </c>
      <c r="G23" s="221"/>
      <c r="H23" s="206"/>
      <c r="I23" s="237"/>
      <c r="J23" s="199"/>
      <c r="K23" s="252"/>
      <c r="L23" s="212"/>
      <c r="M23" s="265">
        <f>ROUND(Raummiete__Mietnebenausgaben!X7,2)</f>
        <v>0</v>
      </c>
      <c r="N23" s="274" t="str">
        <f t="shared" si="1"/>
        <v/>
      </c>
      <c r="O23" s="221"/>
      <c r="P23" s="206"/>
      <c r="Q23" s="237"/>
      <c r="R23" s="199"/>
      <c r="S23" s="252"/>
      <c r="T23" s="212"/>
    </row>
    <row r="24" spans="1:20" s="4" customFormat="1" ht="14.25" x14ac:dyDescent="0.2">
      <c r="A24" s="2"/>
      <c r="B24" s="470" t="s">
        <v>15</v>
      </c>
      <c r="C24" s="471"/>
      <c r="D24" s="447"/>
      <c r="E24" s="7">
        <f>ROUND(Leasing!C7,2)</f>
        <v>0</v>
      </c>
      <c r="F24" s="276" t="str">
        <f t="shared" si="0"/>
        <v/>
      </c>
      <c r="G24" s="221"/>
      <c r="H24" s="206"/>
      <c r="I24" s="237"/>
      <c r="J24" s="199"/>
      <c r="K24" s="252"/>
      <c r="L24" s="212"/>
      <c r="M24" s="265">
        <f>ROUND(Leasing!X7,2)</f>
        <v>0</v>
      </c>
      <c r="N24" s="274" t="str">
        <f t="shared" si="1"/>
        <v/>
      </c>
      <c r="O24" s="221"/>
      <c r="P24" s="206"/>
      <c r="Q24" s="237"/>
      <c r="R24" s="199"/>
      <c r="S24" s="252"/>
      <c r="T24" s="212"/>
    </row>
    <row r="25" spans="1:20" s="4" customFormat="1" ht="14.25" x14ac:dyDescent="0.2">
      <c r="A25" s="2"/>
      <c r="B25" s="470" t="s">
        <v>744</v>
      </c>
      <c r="C25" s="471"/>
      <c r="D25" s="447"/>
      <c r="E25" s="7">
        <f>ROUND(Ausstattung_Ersatzbeschaffung!C7,2)</f>
        <v>0</v>
      </c>
      <c r="F25" s="276" t="str">
        <f t="shared" si="0"/>
        <v/>
      </c>
      <c r="G25" s="221"/>
      <c r="H25" s="206"/>
      <c r="I25" s="237"/>
      <c r="J25" s="199"/>
      <c r="K25" s="252"/>
      <c r="L25" s="212"/>
      <c r="M25" s="265">
        <f>ROUND(Ausstattung_Ersatzbeschaffung!X7,2)</f>
        <v>0</v>
      </c>
      <c r="N25" s="274" t="str">
        <f t="shared" si="1"/>
        <v/>
      </c>
      <c r="O25" s="221"/>
      <c r="P25" s="206"/>
      <c r="Q25" s="237"/>
      <c r="R25" s="199"/>
      <c r="S25" s="252"/>
      <c r="T25" s="212"/>
    </row>
    <row r="26" spans="1:20" s="4" customFormat="1" ht="14.25" x14ac:dyDescent="0.2">
      <c r="A26" s="2"/>
      <c r="B26" s="470" t="s">
        <v>38</v>
      </c>
      <c r="C26" s="471"/>
      <c r="D26" s="447"/>
      <c r="E26" s="7">
        <f>ROUND(Büroausgaben!C7,2)</f>
        <v>0</v>
      </c>
      <c r="F26" s="276" t="str">
        <f t="shared" si="0"/>
        <v/>
      </c>
      <c r="G26" s="221"/>
      <c r="H26" s="206"/>
      <c r="I26" s="237"/>
      <c r="J26" s="199"/>
      <c r="K26" s="252"/>
      <c r="L26" s="212"/>
      <c r="M26" s="265">
        <f>ROUND(Büroausgaben!X7,2)</f>
        <v>0</v>
      </c>
      <c r="N26" s="274" t="str">
        <f t="shared" si="1"/>
        <v/>
      </c>
      <c r="O26" s="221"/>
      <c r="P26" s="206"/>
      <c r="Q26" s="237"/>
      <c r="R26" s="199"/>
      <c r="S26" s="252"/>
      <c r="T26" s="212"/>
    </row>
    <row r="27" spans="1:20" s="4" customFormat="1" ht="14.25" x14ac:dyDescent="0.2">
      <c r="A27" s="2"/>
      <c r="B27" s="470" t="s">
        <v>521</v>
      </c>
      <c r="C27" s="471"/>
      <c r="D27" s="447"/>
      <c r="E27" s="7">
        <f>ROUND(Reiseausgaben!C7,2)</f>
        <v>0</v>
      </c>
      <c r="F27" s="276" t="str">
        <f t="shared" si="0"/>
        <v/>
      </c>
      <c r="G27" s="221"/>
      <c r="H27" s="206"/>
      <c r="I27" s="237"/>
      <c r="J27" s="199"/>
      <c r="K27" s="252"/>
      <c r="L27" s="212"/>
      <c r="M27" s="265">
        <f>ROUND(Reiseausgaben!X7,2)</f>
        <v>0</v>
      </c>
      <c r="N27" s="274" t="str">
        <f t="shared" si="1"/>
        <v/>
      </c>
      <c r="O27" s="221"/>
      <c r="P27" s="206"/>
      <c r="Q27" s="237"/>
      <c r="R27" s="199"/>
      <c r="S27" s="252"/>
      <c r="T27" s="212"/>
    </row>
    <row r="28" spans="1:20" s="4" customFormat="1" ht="14.25" x14ac:dyDescent="0.2">
      <c r="A28" s="2"/>
      <c r="B28" s="470" t="s">
        <v>49</v>
      </c>
      <c r="C28" s="471"/>
      <c r="D28" s="447"/>
      <c r="E28" s="7">
        <f>ROUND(Fortbildung!C7,2)</f>
        <v>0</v>
      </c>
      <c r="F28" s="276" t="str">
        <f t="shared" si="0"/>
        <v/>
      </c>
      <c r="G28" s="221"/>
      <c r="H28" s="206"/>
      <c r="I28" s="237"/>
      <c r="J28" s="199"/>
      <c r="K28" s="252"/>
      <c r="L28" s="212"/>
      <c r="M28" s="265">
        <f>ROUND(Fortbildung!X7,2)</f>
        <v>0</v>
      </c>
      <c r="N28" s="274" t="str">
        <f t="shared" si="1"/>
        <v/>
      </c>
      <c r="O28" s="221"/>
      <c r="P28" s="206"/>
      <c r="Q28" s="237"/>
      <c r="R28" s="199"/>
      <c r="S28" s="252"/>
      <c r="T28" s="212"/>
    </row>
    <row r="29" spans="1:20" s="4" customFormat="1" ht="14.25" x14ac:dyDescent="0.2">
      <c r="A29" s="2"/>
      <c r="B29" s="470" t="s">
        <v>549</v>
      </c>
      <c r="C29" s="471"/>
      <c r="D29" s="447"/>
      <c r="E29" s="7">
        <f>ROUND(sonstige_Sachausgaben!C7,2)</f>
        <v>0</v>
      </c>
      <c r="F29" s="276" t="str">
        <f t="shared" si="0"/>
        <v/>
      </c>
      <c r="G29" s="221"/>
      <c r="H29" s="206"/>
      <c r="I29" s="237"/>
      <c r="J29" s="199"/>
      <c r="K29" s="252"/>
      <c r="L29" s="212"/>
      <c r="M29" s="265">
        <f>ROUND(sonstige_Sachausgaben!X7,2)</f>
        <v>0</v>
      </c>
      <c r="N29" s="274" t="str">
        <f t="shared" si="1"/>
        <v/>
      </c>
      <c r="O29" s="221"/>
      <c r="P29" s="206"/>
      <c r="Q29" s="237"/>
      <c r="R29" s="199"/>
      <c r="S29" s="252"/>
      <c r="T29" s="212"/>
    </row>
    <row r="30" spans="1:20" s="5" customFormat="1" ht="15" x14ac:dyDescent="0.25">
      <c r="A30" s="162"/>
      <c r="B30" s="487" t="s">
        <v>16</v>
      </c>
      <c r="C30" s="487"/>
      <c r="D30" s="191">
        <f>SUM(D20:D29)</f>
        <v>0</v>
      </c>
      <c r="E30" s="191">
        <f>SUM(E20:E29)</f>
        <v>0</v>
      </c>
      <c r="F30" s="277" t="str">
        <f t="shared" si="0"/>
        <v/>
      </c>
      <c r="G30" s="222" t="s">
        <v>86</v>
      </c>
      <c r="H30" s="228">
        <f>IF(F30&lt;0,-F30*F_Satz,0)</f>
        <v>0</v>
      </c>
      <c r="I30" s="238"/>
      <c r="J30" s="242"/>
      <c r="K30" s="253"/>
      <c r="L30" s="260"/>
      <c r="M30" s="266">
        <f>SUM(M20:M29)</f>
        <v>0</v>
      </c>
      <c r="N30" s="275" t="str">
        <f t="shared" si="1"/>
        <v/>
      </c>
      <c r="O30" s="222" t="s">
        <v>86</v>
      </c>
      <c r="P30" s="228">
        <f>IF(N30&lt;0,-N30*F_Satz,0)</f>
        <v>0</v>
      </c>
      <c r="Q30" s="238"/>
      <c r="R30" s="242"/>
      <c r="S30" s="253"/>
      <c r="T30" s="260"/>
    </row>
    <row r="31" spans="1:20" s="4" customFormat="1" ht="14.25" x14ac:dyDescent="0.2">
      <c r="G31" s="221"/>
      <c r="H31" s="206"/>
      <c r="I31" s="237"/>
      <c r="J31" s="199"/>
      <c r="K31" s="252"/>
      <c r="L31" s="212"/>
      <c r="M31" s="268"/>
      <c r="O31" s="221"/>
      <c r="P31" s="206"/>
      <c r="Q31" s="237"/>
      <c r="R31" s="199"/>
      <c r="S31" s="252"/>
      <c r="T31" s="212"/>
    </row>
    <row r="32" spans="1:20" s="4" customFormat="1" ht="15.75" customHeight="1" x14ac:dyDescent="0.25">
      <c r="A32" s="481"/>
      <c r="B32" s="492"/>
      <c r="C32" s="492"/>
      <c r="D32" s="492"/>
      <c r="E32" s="492"/>
      <c r="F32" s="492"/>
      <c r="G32" s="221"/>
      <c r="H32" s="206"/>
      <c r="I32" s="237"/>
      <c r="J32" s="199"/>
      <c r="K32" s="252"/>
      <c r="L32" s="212"/>
      <c r="M32" s="268"/>
      <c r="O32" s="221"/>
      <c r="P32" s="206"/>
      <c r="Q32" s="237"/>
      <c r="R32" s="199"/>
      <c r="S32" s="252"/>
      <c r="T32" s="212"/>
    </row>
    <row r="33" spans="1:20" s="4" customFormat="1" ht="15" x14ac:dyDescent="0.25">
      <c r="A33" s="5"/>
      <c r="B33" s="79"/>
      <c r="C33" s="79"/>
      <c r="D33" s="79"/>
      <c r="E33" s="79"/>
      <c r="F33" s="79"/>
      <c r="G33" s="221"/>
      <c r="H33" s="206"/>
      <c r="I33" s="237"/>
      <c r="J33" s="199"/>
      <c r="K33" s="252"/>
      <c r="L33" s="212"/>
      <c r="M33" s="268"/>
      <c r="O33" s="221"/>
      <c r="P33" s="206"/>
      <c r="Q33" s="237"/>
      <c r="R33" s="199"/>
      <c r="S33" s="252"/>
      <c r="T33" s="212"/>
    </row>
    <row r="34" spans="1:20" ht="13.5" customHeight="1" x14ac:dyDescent="0.25">
      <c r="A34" s="483"/>
      <c r="B34" s="483"/>
      <c r="C34" s="483"/>
      <c r="D34" s="483"/>
      <c r="E34" s="483"/>
      <c r="F34" s="483"/>
    </row>
    <row r="35" spans="1:20" ht="25.5" x14ac:dyDescent="0.2">
      <c r="A35" s="448"/>
      <c r="B35" s="448"/>
      <c r="C35" s="448"/>
      <c r="D35" s="449"/>
      <c r="E35" s="448"/>
      <c r="F35" s="448"/>
      <c r="M35" s="269" t="s">
        <v>411</v>
      </c>
      <c r="N35" s="261" t="str">
        <f>IF($N$4="Abw. in EURO","anerk. - abger.(EUR)","anerk. - abger. in %")</f>
        <v>anerk. - abger. in %</v>
      </c>
    </row>
    <row r="36" spans="1:20" s="4" customFormat="1" ht="14.25" x14ac:dyDescent="0.2">
      <c r="A36" s="450"/>
      <c r="B36" s="488"/>
      <c r="C36" s="488"/>
      <c r="D36" s="451"/>
      <c r="E36" s="450"/>
      <c r="F36" s="450"/>
      <c r="G36" s="221"/>
      <c r="H36" s="206"/>
      <c r="I36" s="237" t="s">
        <v>42</v>
      </c>
      <c r="J36" s="199" t="s">
        <v>43</v>
      </c>
      <c r="K36" s="252"/>
      <c r="L36" s="212"/>
      <c r="M36" s="265">
        <f>ROUND(M30,2)</f>
        <v>0</v>
      </c>
      <c r="N36" s="274" t="str">
        <f>IF($N$4="Abw. in EURO",AusgAnerkannt-Summe_tats_Ausg,IF(Summe_tats_Ausg&lt;&gt;0,(100*(AusgAnerkannt-Summe_tats_Ausg))/Summe_tats_Ausg,""))</f>
        <v/>
      </c>
      <c r="O36" s="221"/>
      <c r="P36" s="206"/>
      <c r="Q36" s="237" t="s">
        <v>42</v>
      </c>
      <c r="R36" s="199" t="s">
        <v>43</v>
      </c>
      <c r="S36" s="252"/>
      <c r="T36" s="212"/>
    </row>
    <row r="37" spans="1:20" s="4" customFormat="1" ht="14.25" x14ac:dyDescent="0.2">
      <c r="A37" s="450"/>
      <c r="B37" s="488"/>
      <c r="C37" s="488"/>
      <c r="D37" s="451"/>
      <c r="E37" s="450"/>
      <c r="F37" s="450"/>
      <c r="G37" s="221"/>
      <c r="H37" s="206"/>
      <c r="I37" s="281" t="s">
        <v>437</v>
      </c>
      <c r="J37" s="243">
        <f>MIN((Summe_tats_Ausg-Dritt_Eigenmittel),Zuwendung)</f>
        <v>0</v>
      </c>
      <c r="K37" s="252"/>
      <c r="L37" s="212"/>
      <c r="M37" s="265" t="e">
        <f>IF(F_ART="Anteilfinanzierung",P13-P9,M13-M9)</f>
        <v>#REF!</v>
      </c>
      <c r="N37" s="274" t="str">
        <f>IF($N$4="Abw. in EURO",Dritt_EigenmittelAnerkannt-Dritt_Eigenmittel,IF(Dritt_Eigenmittel&lt;&gt;0,(100*(Dritt_EigenmittelAnerkannt-Dritt_Eigenmittel))/Dritt_Eigenmittel,""))</f>
        <v/>
      </c>
      <c r="O37" s="221"/>
      <c r="P37" s="206"/>
      <c r="Q37" s="281" t="s">
        <v>437</v>
      </c>
      <c r="R37" s="243" t="e">
        <f>MIN(M36-M37,Zuwendung)</f>
        <v>#REF!</v>
      </c>
      <c r="S37" s="252"/>
      <c r="T37" s="212"/>
    </row>
    <row r="38" spans="1:20" s="4" customFormat="1" ht="15" x14ac:dyDescent="0.25">
      <c r="A38" s="450"/>
      <c r="B38" s="488"/>
      <c r="C38" s="488"/>
      <c r="D38" s="452"/>
      <c r="E38" s="453"/>
      <c r="F38" s="450"/>
      <c r="G38" s="221"/>
      <c r="H38" s="206"/>
      <c r="I38" s="281" t="s">
        <v>438</v>
      </c>
      <c r="J38" s="243">
        <f>IF(Fest_berechnet_abgerechnet&gt;0,MIN(D36,Fest_berechnet_abgerechnet),MIN(D36,Zuwendung))</f>
        <v>0</v>
      </c>
      <c r="K38" s="252"/>
      <c r="L38" s="212"/>
      <c r="M38" s="265" t="e">
        <f>IF(F_ART=Zus.!Q37,FehlbedarfAnerkannt,IF(F_ART=Zus.!Q38,FestbetragAnerkannt,AnteilsbetragAnerkannt))</f>
        <v>#REF!</v>
      </c>
      <c r="N38" s="274" t="str">
        <f>IF($N$4="Abw. in EURO",Summe_LandesmittelAnerkannt-Summe_Landesmittel,IF(Summe_Landesmittel&lt;&gt;0,(100*(Summe_LandesmittelAnerkannt-Summe_Landesmittel))/Summe_Landesmittel,""))</f>
        <v/>
      </c>
      <c r="O38" s="221"/>
      <c r="P38" s="206"/>
      <c r="Q38" s="281" t="s">
        <v>438</v>
      </c>
      <c r="R38" s="243">
        <f>IF(Fest_berechnet_anerkannt&gt;0,MIN(M36,Fest_berechnet_anerkannt),MIN(M36,Zuwendung))</f>
        <v>0</v>
      </c>
      <c r="S38" s="252"/>
      <c r="T38" s="325"/>
    </row>
    <row r="39" spans="1:20" s="4" customFormat="1" ht="14.25" x14ac:dyDescent="0.2">
      <c r="A39" s="450"/>
      <c r="B39" s="488"/>
      <c r="C39" s="488"/>
      <c r="D39" s="451"/>
      <c r="E39" s="450"/>
      <c r="F39" s="450"/>
      <c r="G39" s="221"/>
      <c r="H39" s="206"/>
      <c r="I39" s="281" t="s">
        <v>555</v>
      </c>
      <c r="J39" s="243">
        <f>H9</f>
        <v>0</v>
      </c>
      <c r="K39" s="252"/>
      <c r="L39" s="212"/>
      <c r="M39" s="265">
        <f>M9</f>
        <v>0</v>
      </c>
      <c r="N39" s="274" t="str">
        <f>IF($N$4="Abw. in EURO",Zahlungen_LandesmittelAnerkannt-Zahlungen_Landesmittel,IF(Zahlungen_Landesmittel&lt;&gt;0,(100*(Zahlungen_LandesmittelAnerkannt-Zahlungen_Landesmittel))/Zahlungen_Landesmittel,""))</f>
        <v/>
      </c>
      <c r="O39" s="221"/>
      <c r="P39" s="206"/>
      <c r="Q39" s="281" t="s">
        <v>555</v>
      </c>
      <c r="R39" s="243">
        <f>P9</f>
        <v>0</v>
      </c>
      <c r="S39" s="252"/>
      <c r="T39" s="212"/>
    </row>
    <row r="40" spans="1:20" s="4" customFormat="1" ht="21.75" customHeight="1" x14ac:dyDescent="0.25">
      <c r="A40" s="450"/>
      <c r="B40" s="483"/>
      <c r="C40" s="483"/>
      <c r="D40" s="454"/>
      <c r="E40" s="493"/>
      <c r="F40" s="493"/>
      <c r="G40" s="221"/>
      <c r="H40" s="206"/>
      <c r="I40" s="237"/>
      <c r="J40" s="199"/>
      <c r="K40" s="252"/>
      <c r="L40" s="212"/>
      <c r="M40" s="266" t="e">
        <f>M38-M39</f>
        <v>#REF!</v>
      </c>
      <c r="N40" s="275" t="str">
        <f>IF($N$4="Abw. in EURO",ErgebnisAnerkannt-Ergebnis,IF(Ergebnis&lt;&gt;0,(100*(ErgebnisAnerkannt-Ergebnis))/Ergebnis,""))</f>
        <v/>
      </c>
      <c r="O40" s="221"/>
      <c r="P40" s="206"/>
      <c r="Q40" s="237"/>
      <c r="R40" s="199"/>
      <c r="S40" s="252"/>
      <c r="T40" s="212"/>
    </row>
    <row r="41" spans="1:20" x14ac:dyDescent="0.2">
      <c r="A41" s="448"/>
      <c r="B41" s="448"/>
      <c r="C41" s="448"/>
      <c r="D41" s="448"/>
      <c r="E41" s="448"/>
      <c r="F41" s="448"/>
    </row>
    <row r="42" spans="1:20" x14ac:dyDescent="0.2">
      <c r="A42" s="448"/>
      <c r="B42" s="448"/>
      <c r="C42" s="448"/>
      <c r="D42" s="448"/>
      <c r="E42" s="448"/>
      <c r="F42" s="448"/>
    </row>
    <row r="43" spans="1:20" x14ac:dyDescent="0.2">
      <c r="A43" s="485"/>
      <c r="B43" s="485"/>
      <c r="C43" s="485"/>
      <c r="D43" s="485"/>
      <c r="E43" s="1"/>
    </row>
    <row r="44" spans="1:20" x14ac:dyDescent="0.2">
      <c r="A44" s="485"/>
      <c r="B44" s="485"/>
      <c r="C44" s="485"/>
      <c r="D44" s="485"/>
      <c r="E44" s="77"/>
    </row>
    <row r="46" spans="1:20" x14ac:dyDescent="0.2">
      <c r="A46" s="485"/>
      <c r="B46" s="485"/>
      <c r="C46" s="485"/>
      <c r="D46" s="485"/>
    </row>
    <row r="47" spans="1:20" x14ac:dyDescent="0.2">
      <c r="A47" s="485"/>
      <c r="B47" s="485"/>
      <c r="C47" s="485"/>
      <c r="D47" s="485"/>
      <c r="E47" s="51"/>
    </row>
    <row r="49" spans="1:20" x14ac:dyDescent="0.2">
      <c r="A49" s="485"/>
      <c r="B49" s="485"/>
      <c r="C49" s="485"/>
      <c r="D49" s="485"/>
    </row>
    <row r="50" spans="1:20" x14ac:dyDescent="0.2">
      <c r="A50" s="485"/>
      <c r="B50" s="485"/>
      <c r="C50" s="485"/>
      <c r="D50" s="485"/>
      <c r="E50" s="51"/>
    </row>
    <row r="52" spans="1:20" x14ac:dyDescent="0.2">
      <c r="A52" s="485"/>
      <c r="B52" s="485"/>
      <c r="C52" s="485"/>
      <c r="D52" s="485"/>
    </row>
    <row r="53" spans="1:20" x14ac:dyDescent="0.2">
      <c r="A53" s="485"/>
      <c r="B53" s="485"/>
      <c r="C53" s="485"/>
      <c r="D53" s="485"/>
    </row>
    <row r="54" spans="1:20" x14ac:dyDescent="0.2">
      <c r="A54" s="486"/>
      <c r="B54" s="486"/>
      <c r="C54" s="486"/>
      <c r="D54" s="486"/>
      <c r="E54" s="51"/>
    </row>
    <row r="56" spans="1:20" s="64" customFormat="1" ht="14.25" x14ac:dyDescent="0.2">
      <c r="A56" s="477" t="s">
        <v>526</v>
      </c>
      <c r="B56" s="477"/>
      <c r="C56" s="477"/>
      <c r="D56" s="477"/>
      <c r="E56" s="477"/>
      <c r="F56" s="477"/>
      <c r="G56" s="223"/>
      <c r="H56" s="207"/>
      <c r="I56" s="239"/>
      <c r="J56" s="200"/>
      <c r="K56" s="254"/>
      <c r="L56" s="213"/>
      <c r="M56" s="270"/>
      <c r="O56" s="223"/>
      <c r="P56" s="207"/>
      <c r="Q56" s="239"/>
      <c r="R56" s="200"/>
      <c r="S56" s="254"/>
      <c r="T56" s="213"/>
    </row>
    <row r="57" spans="1:20" s="64" customFormat="1" ht="14.25" x14ac:dyDescent="0.2">
      <c r="A57" s="477" t="s">
        <v>527</v>
      </c>
      <c r="B57" s="477"/>
      <c r="C57" s="477"/>
      <c r="D57" s="477"/>
      <c r="E57" s="477"/>
      <c r="F57" s="477"/>
      <c r="G57" s="223"/>
      <c r="H57" s="207"/>
      <c r="I57" s="239"/>
      <c r="J57" s="200"/>
      <c r="K57" s="254"/>
      <c r="L57" s="213"/>
      <c r="M57" s="270"/>
      <c r="O57" s="223"/>
      <c r="P57" s="207"/>
      <c r="Q57" s="239"/>
      <c r="R57" s="200"/>
      <c r="S57" s="254"/>
      <c r="T57" s="213"/>
    </row>
    <row r="58" spans="1:20" s="64" customFormat="1" ht="14.25" x14ac:dyDescent="0.2">
      <c r="A58" s="477" t="s">
        <v>528</v>
      </c>
      <c r="B58" s="477"/>
      <c r="C58" s="477"/>
      <c r="D58" s="477"/>
      <c r="E58" s="477"/>
      <c r="F58" s="477"/>
      <c r="G58" s="223"/>
      <c r="H58" s="207"/>
      <c r="I58" s="239"/>
      <c r="J58" s="200"/>
      <c r="K58" s="254"/>
      <c r="L58" s="213"/>
      <c r="M58" s="270"/>
      <c r="O58" s="223"/>
      <c r="P58" s="207"/>
      <c r="Q58" s="239"/>
      <c r="R58" s="200"/>
      <c r="S58" s="254"/>
      <c r="T58" s="213"/>
    </row>
    <row r="59" spans="1:20" s="64" customFormat="1" ht="19.5" customHeight="1" x14ac:dyDescent="0.2">
      <c r="A59" s="402"/>
      <c r="B59" s="402"/>
      <c r="C59" s="402"/>
      <c r="D59" s="402"/>
      <c r="E59" s="402"/>
      <c r="F59" s="402" t="s">
        <v>587</v>
      </c>
      <c r="G59" s="223"/>
      <c r="H59" s="207"/>
      <c r="I59" s="239"/>
      <c r="J59" s="200"/>
      <c r="K59" s="254"/>
      <c r="L59" s="213"/>
      <c r="M59" s="270"/>
      <c r="O59" s="223"/>
      <c r="P59" s="207"/>
      <c r="Q59" s="239"/>
      <c r="R59" s="200"/>
      <c r="S59" s="254"/>
      <c r="T59" s="213"/>
    </row>
    <row r="60" spans="1:20" s="64" customFormat="1" ht="27" customHeight="1" x14ac:dyDescent="0.2">
      <c r="A60" s="494" t="str">
        <f>"Es wurden Gegenstände mit einem Beschaffungswert von mehr als " &amp; IF(IF(DB!J2=0,DB!M2,DB!J2)&lt;DATEVALUE("21.09.2021"),"410","1000") &amp; " Euro (ohne Umsatzsteuer) im Projekt angeschafft."</f>
        <v>Es wurden Gegenstände mit einem Beschaffungswert von mehr als 1000 Euro (ohne Umsatzsteuer) im Projekt angeschafft.</v>
      </c>
      <c r="B60" s="494"/>
      <c r="C60" s="494"/>
      <c r="D60" s="494"/>
      <c r="E60" s="494"/>
      <c r="F60" s="403"/>
      <c r="G60" s="223"/>
      <c r="H60" s="207"/>
      <c r="I60" s="239"/>
      <c r="J60" s="200"/>
      <c r="K60" s="254"/>
      <c r="L60" s="213"/>
      <c r="M60" s="270"/>
      <c r="O60" s="223"/>
      <c r="P60" s="207"/>
      <c r="Q60" s="239"/>
      <c r="R60" s="200"/>
      <c r="S60" s="254"/>
      <c r="T60" s="213"/>
    </row>
    <row r="61" spans="1:20" s="64" customFormat="1" ht="27" customHeight="1" x14ac:dyDescent="0.2">
      <c r="A61" s="494" t="str">
        <f>"Es wurden Gegenstände mit einem Beschaffungswert von mehr als " &amp; IF(IF(DB!J2=0,DB!M2,DB!J2)&lt;DATEVALUE("21.09.2021"),"410","1000") &amp; " Euro (ohne Umsatzsteuer) im Projekt inventarisiert."</f>
        <v>Es wurden Gegenstände mit einem Beschaffungswert von mehr als 1000 Euro (ohne Umsatzsteuer) im Projekt inventarisiert.</v>
      </c>
      <c r="B61" s="494"/>
      <c r="C61" s="494"/>
      <c r="D61" s="494"/>
      <c r="E61" s="494"/>
      <c r="F61" s="403"/>
      <c r="G61" s="223"/>
      <c r="H61" s="207"/>
      <c r="I61" s="239"/>
      <c r="J61" s="200"/>
      <c r="K61" s="254"/>
      <c r="L61" s="213"/>
      <c r="M61" s="270"/>
      <c r="O61" s="223"/>
      <c r="P61" s="207"/>
      <c r="Q61" s="239"/>
      <c r="R61" s="200"/>
      <c r="S61" s="254"/>
      <c r="T61" s="213"/>
    </row>
    <row r="62" spans="1:20" s="64" customFormat="1" ht="18.75" customHeight="1" x14ac:dyDescent="0.2">
      <c r="A62" s="406"/>
      <c r="B62" s="406"/>
      <c r="C62" s="406"/>
      <c r="D62" s="406"/>
      <c r="E62" s="406"/>
      <c r="F62" s="402" t="s">
        <v>587</v>
      </c>
      <c r="G62" s="223"/>
      <c r="H62" s="207"/>
      <c r="I62" s="239"/>
      <c r="J62" s="200"/>
      <c r="K62" s="254"/>
      <c r="L62" s="213"/>
      <c r="M62" s="270"/>
      <c r="O62" s="223"/>
      <c r="P62" s="207"/>
      <c r="Q62" s="239"/>
      <c r="R62" s="200"/>
      <c r="S62" s="254"/>
      <c r="T62" s="213"/>
    </row>
    <row r="63" spans="1:20" s="64" customFormat="1" ht="48" customHeight="1" x14ac:dyDescent="0.2">
      <c r="A63" s="473" t="s">
        <v>609</v>
      </c>
      <c r="B63" s="473"/>
      <c r="C63" s="473"/>
      <c r="D63" s="473"/>
      <c r="E63" s="473"/>
      <c r="F63" s="403"/>
      <c r="G63" s="223"/>
      <c r="H63" s="207"/>
      <c r="I63" s="239"/>
      <c r="J63" s="200"/>
      <c r="K63" s="254"/>
      <c r="L63" s="213"/>
      <c r="M63" s="270"/>
      <c r="O63" s="223"/>
      <c r="P63" s="207"/>
      <c r="Q63" s="239"/>
      <c r="R63" s="200"/>
      <c r="S63" s="254"/>
      <c r="T63" s="213"/>
    </row>
    <row r="64" spans="1:20" s="64" customFormat="1" ht="24.75" customHeight="1" x14ac:dyDescent="0.2">
      <c r="A64" s="407"/>
      <c r="B64" s="474"/>
      <c r="C64" s="475"/>
      <c r="D64" s="475"/>
      <c r="E64" s="476"/>
      <c r="F64" s="403"/>
      <c r="G64" s="223"/>
      <c r="H64" s="207"/>
      <c r="I64" s="239"/>
      <c r="J64" s="200"/>
      <c r="K64" s="254"/>
      <c r="L64" s="213"/>
      <c r="M64" s="270"/>
      <c r="O64" s="223"/>
      <c r="P64" s="207"/>
      <c r="Q64" s="239"/>
      <c r="R64" s="200"/>
      <c r="S64" s="254"/>
      <c r="T64" s="213"/>
    </row>
    <row r="65" spans="1:20" s="64" customFormat="1" ht="14.25" x14ac:dyDescent="0.2">
      <c r="G65" s="223"/>
      <c r="H65" s="207"/>
      <c r="I65" s="239"/>
      <c r="J65" s="200"/>
      <c r="K65" s="254"/>
      <c r="L65" s="213"/>
      <c r="M65" s="270"/>
      <c r="O65" s="223"/>
      <c r="P65" s="207"/>
      <c r="Q65" s="239"/>
      <c r="R65" s="200"/>
      <c r="S65" s="254"/>
      <c r="T65" s="213"/>
    </row>
    <row r="66" spans="1:20" s="64" customFormat="1" ht="14.25" x14ac:dyDescent="0.2">
      <c r="A66" s="478"/>
      <c r="B66" s="478"/>
      <c r="C66" s="478"/>
      <c r="D66" s="478"/>
      <c r="E66" s="478"/>
      <c r="F66" s="478"/>
      <c r="G66" s="223"/>
      <c r="H66" s="207"/>
      <c r="I66" s="239"/>
      <c r="J66" s="200"/>
      <c r="K66" s="254"/>
      <c r="L66" s="213"/>
      <c r="M66" s="270"/>
      <c r="O66" s="223"/>
      <c r="P66" s="207"/>
      <c r="Q66" s="239"/>
      <c r="R66" s="200"/>
      <c r="S66" s="254"/>
      <c r="T66" s="213"/>
    </row>
    <row r="67" spans="1:20" s="64" customFormat="1" ht="14.25" x14ac:dyDescent="0.2">
      <c r="A67" s="480"/>
      <c r="B67" s="480"/>
      <c r="C67" s="480"/>
      <c r="D67" s="6"/>
      <c r="E67" s="414"/>
      <c r="F67" s="67"/>
      <c r="G67" s="223"/>
      <c r="H67" s="207"/>
      <c r="I67" s="239"/>
      <c r="J67" s="200"/>
      <c r="K67" s="254"/>
      <c r="L67" s="213"/>
      <c r="M67" s="270"/>
      <c r="O67" s="223"/>
      <c r="P67" s="207"/>
      <c r="Q67" s="239"/>
      <c r="R67" s="200"/>
      <c r="S67" s="254"/>
      <c r="T67" s="213"/>
    </row>
    <row r="68" spans="1:20" s="64" customFormat="1" ht="14.25" x14ac:dyDescent="0.2">
      <c r="A68" s="478" t="s">
        <v>46</v>
      </c>
      <c r="B68" s="478"/>
      <c r="C68" s="478"/>
      <c r="D68" s="6"/>
      <c r="E68" s="478" t="s">
        <v>48</v>
      </c>
      <c r="F68" s="478"/>
      <c r="G68" s="223"/>
      <c r="H68" s="207"/>
      <c r="I68" s="239"/>
      <c r="J68" s="200"/>
      <c r="K68" s="254"/>
      <c r="L68" s="213"/>
      <c r="M68" s="270"/>
      <c r="O68" s="223"/>
      <c r="P68" s="207"/>
      <c r="Q68" s="239"/>
      <c r="R68" s="200"/>
      <c r="S68" s="254"/>
      <c r="T68" s="213"/>
    </row>
    <row r="69" spans="1:20" s="64" customFormat="1" ht="14.25" x14ac:dyDescent="0.2">
      <c r="A69" s="478" t="s">
        <v>47</v>
      </c>
      <c r="B69" s="478"/>
      <c r="C69" s="478"/>
      <c r="D69" s="478"/>
      <c r="E69" s="478"/>
      <c r="F69" s="478"/>
      <c r="G69" s="223"/>
      <c r="H69" s="207"/>
      <c r="I69" s="239"/>
      <c r="J69" s="200"/>
      <c r="K69" s="254"/>
      <c r="L69" s="213"/>
      <c r="M69" s="270"/>
      <c r="O69" s="223"/>
      <c r="P69" s="207"/>
      <c r="Q69" s="239"/>
      <c r="R69" s="200"/>
      <c r="S69" s="254"/>
      <c r="T69" s="213"/>
    </row>
    <row r="70" spans="1:20" s="64" customFormat="1" ht="14.25" x14ac:dyDescent="0.2">
      <c r="A70" s="3"/>
      <c r="B70" s="3"/>
      <c r="C70" s="3"/>
      <c r="D70" s="3"/>
      <c r="E70" s="3"/>
      <c r="F70" s="3"/>
      <c r="G70" s="223"/>
      <c r="H70" s="207"/>
      <c r="I70" s="239"/>
      <c r="J70" s="200"/>
      <c r="K70" s="254"/>
      <c r="L70" s="213"/>
      <c r="M70" s="270"/>
      <c r="O70" s="223"/>
      <c r="P70" s="207"/>
      <c r="Q70" s="239"/>
      <c r="R70" s="200"/>
      <c r="S70" s="254"/>
      <c r="T70" s="213"/>
    </row>
    <row r="71" spans="1:20" s="64" customFormat="1" ht="14.25" x14ac:dyDescent="0.2">
      <c r="A71" s="3"/>
      <c r="B71" s="3"/>
      <c r="C71" s="3"/>
      <c r="D71" s="3"/>
      <c r="E71" s="3"/>
      <c r="F71" s="3"/>
      <c r="G71" s="223"/>
      <c r="H71" s="207"/>
      <c r="I71" s="239"/>
      <c r="J71" s="200"/>
      <c r="K71" s="254"/>
      <c r="L71" s="213"/>
      <c r="M71" s="270"/>
      <c r="O71" s="223"/>
      <c r="P71" s="207"/>
      <c r="Q71" s="239"/>
      <c r="R71" s="200"/>
      <c r="S71" s="254"/>
      <c r="T71" s="213"/>
    </row>
    <row r="72" spans="1:20" s="64" customFormat="1" ht="14.25" x14ac:dyDescent="0.2">
      <c r="A72" s="3"/>
      <c r="B72" s="3"/>
      <c r="C72" s="3"/>
      <c r="D72" s="3"/>
      <c r="E72" s="3"/>
      <c r="F72" s="3"/>
      <c r="G72" s="223"/>
      <c r="H72" s="207"/>
      <c r="I72" s="239"/>
      <c r="J72" s="200"/>
      <c r="K72" s="254"/>
      <c r="L72" s="213"/>
      <c r="M72" s="270"/>
      <c r="O72" s="223"/>
      <c r="P72" s="207"/>
      <c r="Q72" s="239"/>
      <c r="R72" s="200"/>
      <c r="S72" s="254"/>
      <c r="T72" s="213"/>
    </row>
    <row r="73" spans="1:20" s="64" customFormat="1" ht="14.25" x14ac:dyDescent="0.2">
      <c r="A73" s="479"/>
      <c r="B73" s="479"/>
      <c r="C73" s="479"/>
      <c r="D73" s="3"/>
      <c r="E73" s="3"/>
      <c r="F73" s="3"/>
      <c r="G73" s="223"/>
      <c r="H73" s="207"/>
      <c r="I73" s="239"/>
      <c r="J73" s="200"/>
      <c r="K73" s="254"/>
      <c r="L73" s="213"/>
      <c r="M73" s="270"/>
      <c r="O73" s="223"/>
      <c r="P73" s="207"/>
      <c r="Q73" s="239"/>
      <c r="R73" s="200"/>
      <c r="S73" s="254"/>
      <c r="T73" s="213"/>
    </row>
    <row r="74" spans="1:20" s="64" customFormat="1" ht="14.25" x14ac:dyDescent="0.2">
      <c r="A74" s="477" t="s">
        <v>83</v>
      </c>
      <c r="B74" s="478"/>
      <c r="C74" s="478"/>
      <c r="D74" s="3"/>
      <c r="E74" s="3"/>
      <c r="F74" s="3"/>
      <c r="G74" s="223"/>
      <c r="H74" s="207"/>
      <c r="I74" s="239"/>
      <c r="J74" s="200"/>
      <c r="K74" s="254"/>
      <c r="L74" s="213"/>
      <c r="M74" s="270"/>
      <c r="O74" s="223"/>
      <c r="P74" s="207"/>
      <c r="Q74" s="239"/>
      <c r="R74" s="200"/>
      <c r="S74" s="254"/>
      <c r="T74" s="213"/>
    </row>
    <row r="75" spans="1:20" s="64" customFormat="1" ht="14.25" x14ac:dyDescent="0.2">
      <c r="A75" s="3"/>
      <c r="B75" s="3"/>
      <c r="C75" s="3"/>
      <c r="D75" s="3"/>
      <c r="E75" s="3"/>
      <c r="F75" s="3"/>
      <c r="G75" s="223"/>
      <c r="H75" s="207"/>
      <c r="I75" s="239"/>
      <c r="J75" s="200"/>
      <c r="K75" s="254"/>
      <c r="L75" s="213"/>
      <c r="M75" s="270"/>
      <c r="O75" s="223"/>
      <c r="P75" s="207"/>
      <c r="Q75" s="239"/>
      <c r="R75" s="200"/>
      <c r="S75" s="254"/>
      <c r="T75" s="213"/>
    </row>
    <row r="76" spans="1:20" s="64" customFormat="1" ht="14.25" x14ac:dyDescent="0.2">
      <c r="A76" s="3"/>
      <c r="B76" s="3"/>
      <c r="C76" s="3"/>
      <c r="D76" s="3"/>
      <c r="E76" s="3"/>
      <c r="F76" s="3"/>
      <c r="G76" s="223"/>
      <c r="H76" s="207"/>
      <c r="I76" s="239"/>
      <c r="J76" s="200"/>
      <c r="K76" s="254"/>
      <c r="L76" s="213"/>
      <c r="M76" s="270"/>
      <c r="O76" s="223"/>
      <c r="P76" s="207"/>
      <c r="Q76" s="239"/>
      <c r="R76" s="200"/>
      <c r="S76" s="254"/>
      <c r="T76" s="213"/>
    </row>
    <row r="77" spans="1:20" s="64" customFormat="1" ht="14.25" x14ac:dyDescent="0.2">
      <c r="A77" s="3"/>
      <c r="B77" s="3"/>
      <c r="C77" s="3"/>
      <c r="D77" s="3"/>
      <c r="E77" s="3"/>
      <c r="F77" s="3"/>
      <c r="G77" s="223"/>
      <c r="H77" s="207"/>
      <c r="I77" s="239"/>
      <c r="J77" s="200"/>
      <c r="K77" s="254"/>
      <c r="L77" s="213"/>
      <c r="M77" s="270"/>
      <c r="O77" s="223"/>
      <c r="P77" s="207"/>
      <c r="Q77" s="239"/>
      <c r="R77" s="200"/>
      <c r="S77" s="254"/>
      <c r="T77" s="213"/>
    </row>
    <row r="78" spans="1:20" s="64" customFormat="1" ht="14.25" x14ac:dyDescent="0.2">
      <c r="A78" s="3"/>
      <c r="B78" s="3"/>
      <c r="C78" s="3"/>
      <c r="D78" s="3"/>
      <c r="E78" s="3"/>
      <c r="F78" s="3"/>
      <c r="G78" s="223"/>
      <c r="H78" s="207"/>
      <c r="I78" s="239"/>
      <c r="J78" s="200"/>
      <c r="K78" s="254"/>
      <c r="L78" s="213"/>
      <c r="M78" s="270"/>
      <c r="O78" s="223"/>
      <c r="P78" s="207"/>
      <c r="Q78" s="239"/>
      <c r="R78" s="200"/>
      <c r="S78" s="254"/>
      <c r="T78" s="213"/>
    </row>
  </sheetData>
  <mergeCells count="50">
    <mergeCell ref="B40:C40"/>
    <mergeCell ref="A34:F34"/>
    <mergeCell ref="B37:C37"/>
    <mergeCell ref="A61:E61"/>
    <mergeCell ref="B38:C38"/>
    <mergeCell ref="A60:E60"/>
    <mergeCell ref="A58:F58"/>
    <mergeCell ref="A57:F57"/>
    <mergeCell ref="A56:F56"/>
    <mergeCell ref="A43:D44"/>
    <mergeCell ref="A46:D47"/>
    <mergeCell ref="A49:D50"/>
    <mergeCell ref="A1:B1"/>
    <mergeCell ref="C1:D1"/>
    <mergeCell ref="B9:C9"/>
    <mergeCell ref="A5:F5"/>
    <mergeCell ref="A52:D54"/>
    <mergeCell ref="B30:C30"/>
    <mergeCell ref="B36:C36"/>
    <mergeCell ref="A6:F6"/>
    <mergeCell ref="B8:C8"/>
    <mergeCell ref="B13:C13"/>
    <mergeCell ref="A16:F16"/>
    <mergeCell ref="B19:C19"/>
    <mergeCell ref="A17:F17"/>
    <mergeCell ref="A32:F32"/>
    <mergeCell ref="E40:F40"/>
    <mergeCell ref="B39:C39"/>
    <mergeCell ref="A63:E63"/>
    <mergeCell ref="B64:E64"/>
    <mergeCell ref="A74:C74"/>
    <mergeCell ref="A73:C73"/>
    <mergeCell ref="A69:F69"/>
    <mergeCell ref="A68:C68"/>
    <mergeCell ref="E68:F68"/>
    <mergeCell ref="A67:C67"/>
    <mergeCell ref="A66:F66"/>
    <mergeCell ref="B10:C10"/>
    <mergeCell ref="B11:C11"/>
    <mergeCell ref="B12:C12"/>
    <mergeCell ref="B20:C20"/>
    <mergeCell ref="B21:C21"/>
    <mergeCell ref="B28:C28"/>
    <mergeCell ref="B29:C29"/>
    <mergeCell ref="B22:C22"/>
    <mergeCell ref="B23:C23"/>
    <mergeCell ref="B24:C24"/>
    <mergeCell ref="B25:C25"/>
    <mergeCell ref="B26:C26"/>
    <mergeCell ref="B27:C27"/>
  </mergeCells>
  <phoneticPr fontId="22" type="noConversion"/>
  <dataValidations disablePrompts="1" count="1">
    <dataValidation type="list" allowBlank="1" showInputMessage="1" showErrorMessage="1" sqref="N4">
      <formula1>"Abw. In EURO,Abw. in %"</formula1>
    </dataValidation>
  </dataValidations>
  <pageMargins left="0.74803149606299213" right="0.39370078740157483" top="1.0236220472440944" bottom="0.6692913385826772" header="0.55118110236220474" footer="0.35433070866141736"/>
  <pageSetup paperSize="9" orientation="landscape" r:id="rId1"/>
  <headerFooter alignWithMargins="0">
    <oddHeader>&amp;L&amp;"Arial,Fett"&amp;11Zusammenfassung der Einnahmen, der Ausgaben und der Finanzierung der Maßnahme</oddHeader>
    <oddFooter>&amp;CSeite &amp;P von &amp;N&amp;RDruckdatum: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6064" r:id="rId4" name="Check Box 6144">
              <controlPr locked="0" defaultSize="0" autoFill="0" autoLine="0" autoPict="0">
                <anchor moveWithCells="1">
                  <from>
                    <xdr:col>5</xdr:col>
                    <xdr:colOff>95250</xdr:colOff>
                    <xdr:row>58</xdr:row>
                    <xdr:rowOff>228600</xdr:rowOff>
                  </from>
                  <to>
                    <xdr:col>5</xdr:col>
                    <xdr:colOff>400050</xdr:colOff>
                    <xdr:row>59</xdr:row>
                    <xdr:rowOff>200025</xdr:rowOff>
                  </to>
                </anchor>
              </controlPr>
            </control>
          </mc:Choice>
        </mc:AlternateContent>
        <mc:AlternateContent xmlns:mc="http://schemas.openxmlformats.org/markup-compatibility/2006">
          <mc:Choice Requires="x14">
            <control shapeId="216066" r:id="rId5" name="Check Box 6146">
              <controlPr locked="0" defaultSize="0" autoFill="0" autoLine="0" autoPict="0">
                <anchor moveWithCells="1">
                  <from>
                    <xdr:col>5</xdr:col>
                    <xdr:colOff>447675</xdr:colOff>
                    <xdr:row>58</xdr:row>
                    <xdr:rowOff>228600</xdr:rowOff>
                  </from>
                  <to>
                    <xdr:col>5</xdr:col>
                    <xdr:colOff>752475</xdr:colOff>
                    <xdr:row>59</xdr:row>
                    <xdr:rowOff>200025</xdr:rowOff>
                  </to>
                </anchor>
              </controlPr>
            </control>
          </mc:Choice>
        </mc:AlternateContent>
        <mc:AlternateContent xmlns:mc="http://schemas.openxmlformats.org/markup-compatibility/2006">
          <mc:Choice Requires="x14">
            <control shapeId="216182" r:id="rId6" name="Check Box 6262">
              <controlPr locked="0" defaultSize="0" autoFill="0" autoLine="0" autoPict="0">
                <anchor moveWithCells="1">
                  <from>
                    <xdr:col>5</xdr:col>
                    <xdr:colOff>95250</xdr:colOff>
                    <xdr:row>60</xdr:row>
                    <xdr:rowOff>19050</xdr:rowOff>
                  </from>
                  <to>
                    <xdr:col>5</xdr:col>
                    <xdr:colOff>400050</xdr:colOff>
                    <xdr:row>60</xdr:row>
                    <xdr:rowOff>209550</xdr:rowOff>
                  </to>
                </anchor>
              </controlPr>
            </control>
          </mc:Choice>
        </mc:AlternateContent>
        <mc:AlternateContent xmlns:mc="http://schemas.openxmlformats.org/markup-compatibility/2006">
          <mc:Choice Requires="x14">
            <control shapeId="216183" r:id="rId7" name="Check Box 6263">
              <controlPr locked="0" defaultSize="0" autoFill="0" autoLine="0" autoPict="0">
                <anchor moveWithCells="1">
                  <from>
                    <xdr:col>5</xdr:col>
                    <xdr:colOff>447675</xdr:colOff>
                    <xdr:row>60</xdr:row>
                    <xdr:rowOff>19050</xdr:rowOff>
                  </from>
                  <to>
                    <xdr:col>5</xdr:col>
                    <xdr:colOff>752475</xdr:colOff>
                    <xdr:row>60</xdr:row>
                    <xdr:rowOff>209550</xdr:rowOff>
                  </to>
                </anchor>
              </controlPr>
            </control>
          </mc:Choice>
        </mc:AlternateContent>
        <mc:AlternateContent xmlns:mc="http://schemas.openxmlformats.org/markup-compatibility/2006">
          <mc:Choice Requires="x14">
            <control shapeId="216195" r:id="rId8" name="Check Box 6275">
              <controlPr locked="0" defaultSize="0" autoFill="0" autoLine="0" autoPict="0">
                <anchor moveWithCells="1">
                  <from>
                    <xdr:col>5</xdr:col>
                    <xdr:colOff>95250</xdr:colOff>
                    <xdr:row>62</xdr:row>
                    <xdr:rowOff>19050</xdr:rowOff>
                  </from>
                  <to>
                    <xdr:col>5</xdr:col>
                    <xdr:colOff>400050</xdr:colOff>
                    <xdr:row>62</xdr:row>
                    <xdr:rowOff>209550</xdr:rowOff>
                  </to>
                </anchor>
              </controlPr>
            </control>
          </mc:Choice>
        </mc:AlternateContent>
        <mc:AlternateContent xmlns:mc="http://schemas.openxmlformats.org/markup-compatibility/2006">
          <mc:Choice Requires="x14">
            <control shapeId="216196" r:id="rId9" name="Check Box 6276">
              <controlPr locked="0" defaultSize="0" autoFill="0" autoLine="0" autoPict="0">
                <anchor moveWithCells="1">
                  <from>
                    <xdr:col>5</xdr:col>
                    <xdr:colOff>447675</xdr:colOff>
                    <xdr:row>62</xdr:row>
                    <xdr:rowOff>19050</xdr:rowOff>
                  </from>
                  <to>
                    <xdr:col>5</xdr:col>
                    <xdr:colOff>752475</xdr:colOff>
                    <xdr:row>62</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pageSetUpPr autoPageBreaks="0" fitToPage="1"/>
  </sheetPr>
  <dimension ref="A1:J2"/>
  <sheetViews>
    <sheetView workbookViewId="0">
      <pane xSplit="1" ySplit="1" topLeftCell="B2" activePane="bottomRight" state="frozen"/>
      <selection activeCell="I2" sqref="I2"/>
      <selection pane="topRight" activeCell="I2" sqref="I2"/>
      <selection pane="bottomLeft" activeCell="I2" sqref="I2"/>
      <selection pane="bottomRight" activeCell="D1" sqref="D1"/>
    </sheetView>
  </sheetViews>
  <sheetFormatPr baseColWidth="10" defaultRowHeight="11.25" x14ac:dyDescent="0.2"/>
  <cols>
    <col min="1" max="1" width="31.85546875" style="142" hidden="1" customWidth="1"/>
    <col min="2" max="3" width="7.7109375" style="141" hidden="1" customWidth="1"/>
    <col min="4" max="4" width="32.85546875" style="142" customWidth="1"/>
    <col min="5" max="5" width="11.42578125" style="142"/>
    <col min="6" max="6" width="11.42578125" style="141" customWidth="1"/>
    <col min="7" max="7" width="15.140625" style="143" customWidth="1"/>
    <col min="8" max="8" width="14.85546875" style="144" customWidth="1"/>
    <col min="9" max="9" width="13.85546875" style="143" customWidth="1"/>
    <col min="10" max="10" width="29.42578125" style="145" customWidth="1"/>
    <col min="11" max="16384" width="11.42578125" style="142"/>
  </cols>
  <sheetData>
    <row r="1" spans="1:10" s="138" customFormat="1" ht="12.75" x14ac:dyDescent="0.2">
      <c r="A1" s="150" t="s">
        <v>414</v>
      </c>
      <c r="B1" s="139" t="s">
        <v>55</v>
      </c>
      <c r="C1" s="139" t="s">
        <v>33</v>
      </c>
      <c r="D1" s="318" t="s">
        <v>408</v>
      </c>
      <c r="E1" s="318" t="s">
        <v>409</v>
      </c>
      <c r="F1" s="319" t="s">
        <v>48</v>
      </c>
      <c r="G1" s="320" t="s">
        <v>410</v>
      </c>
      <c r="H1" s="321" t="s">
        <v>411</v>
      </c>
      <c r="I1" s="320" t="s">
        <v>412</v>
      </c>
      <c r="J1" s="322" t="s">
        <v>413</v>
      </c>
    </row>
    <row r="2" spans="1:10" ht="12.75" x14ac:dyDescent="0.2">
      <c r="A2" s="140"/>
    </row>
  </sheetData>
  <sheetProtection sort="0" autoFilter="0"/>
  <autoFilter ref="D1:J1"/>
  <printOptions horizontalCentered="1"/>
  <pageMargins left="0.27559055118110237" right="0.19685039370078741" top="0.98425196850393704" bottom="0.98425196850393704" header="0.51181102362204722" footer="0.51181102362204722"/>
  <pageSetup paperSize="9" scale="78" fitToHeight="0" orientation="portrait" r:id="rId1"/>
  <headerFooter alignWithMargins="0">
    <oddHeader>&amp;C&amp;"Arial,Fett"&amp;16Belegliste</oddHeader>
    <oddFooter>&amp;R&amp;D, &amp;T&amp;CSeite &amp;P von &amp;N&amp;L&amp;"Arial,Fett"&amp;8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M31"/>
  <sheetViews>
    <sheetView showGridLines="0" workbookViewId="0">
      <selection activeCell="C4" sqref="C4:D4"/>
    </sheetView>
  </sheetViews>
  <sheetFormatPr baseColWidth="10" defaultRowHeight="12.75" x14ac:dyDescent="0.2"/>
  <cols>
    <col min="1" max="1" width="4.85546875" customWidth="1"/>
    <col min="2" max="2" width="7.28515625" customWidth="1"/>
    <col min="3" max="3" width="2.85546875" customWidth="1"/>
    <col min="4" max="4" width="27.7109375" customWidth="1"/>
    <col min="5" max="5" width="16.7109375" customWidth="1"/>
    <col min="7" max="7" width="11.5703125" customWidth="1"/>
    <col min="8" max="9" width="11.42578125" hidden="1" customWidth="1"/>
    <col min="10" max="10" width="14.5703125" hidden="1" customWidth="1"/>
    <col min="11" max="11" width="12.28515625" style="68" customWidth="1"/>
    <col min="12" max="12" width="12.28515625" customWidth="1"/>
    <col min="13" max="13" width="27" style="68" customWidth="1"/>
  </cols>
  <sheetData>
    <row r="1" spans="1:13" ht="10.9" customHeight="1" x14ac:dyDescent="0.2">
      <c r="A1" s="499" t="s">
        <v>443</v>
      </c>
      <c r="B1" s="499"/>
      <c r="C1" s="500"/>
      <c r="D1" s="351" t="str">
        <f>IF(Zus.!C1="","",Zus.!C1)</f>
        <v/>
      </c>
      <c r="E1" s="352"/>
      <c r="F1" s="352"/>
      <c r="G1" s="353"/>
      <c r="H1" s="354"/>
      <c r="I1" s="355"/>
      <c r="J1" s="355"/>
      <c r="K1" s="355"/>
      <c r="L1" s="355"/>
      <c r="M1" s="355"/>
    </row>
    <row r="2" spans="1:13" ht="10.9" customHeight="1" x14ac:dyDescent="0.2">
      <c r="A2" s="499"/>
      <c r="B2" s="499"/>
      <c r="C2" s="500"/>
      <c r="D2" s="356" t="s">
        <v>53</v>
      </c>
      <c r="E2" s="341"/>
      <c r="F2" s="352"/>
      <c r="G2" s="353"/>
      <c r="H2" s="354"/>
      <c r="I2" s="355"/>
      <c r="J2" s="355"/>
      <c r="K2" s="355"/>
      <c r="L2" s="355"/>
      <c r="M2" s="355"/>
    </row>
    <row r="3" spans="1:13" ht="11.45" customHeight="1" x14ac:dyDescent="0.2">
      <c r="A3" s="357" t="str">
        <f>(Zus.!A2)</f>
        <v>V. 18.10.24</v>
      </c>
      <c r="B3" s="355"/>
      <c r="C3" s="352"/>
      <c r="D3" s="352"/>
      <c r="E3" s="352"/>
      <c r="F3" s="352"/>
      <c r="G3" s="353"/>
      <c r="H3" s="354"/>
      <c r="I3" s="355"/>
      <c r="J3" s="355"/>
      <c r="K3" s="355"/>
      <c r="L3" s="355"/>
      <c r="M3" s="355"/>
    </row>
    <row r="4" spans="1:13" ht="11.45" customHeight="1" x14ac:dyDescent="0.2">
      <c r="A4" s="501" t="s">
        <v>6</v>
      </c>
      <c r="B4" s="502"/>
      <c r="C4" s="503" t="str">
        <f>IF(Zus.!D13&gt;0,Zus.!D13,"")</f>
        <v/>
      </c>
      <c r="D4" s="504"/>
      <c r="E4" s="358"/>
      <c r="F4" s="359"/>
      <c r="G4" s="360"/>
      <c r="H4" s="354"/>
      <c r="I4" s="354"/>
      <c r="J4" s="354"/>
      <c r="K4" s="354"/>
      <c r="L4" s="354"/>
      <c r="M4" s="354"/>
    </row>
    <row r="5" spans="1:13" ht="11.45" customHeight="1" x14ac:dyDescent="0.2">
      <c r="A5" s="501" t="s">
        <v>7</v>
      </c>
      <c r="B5" s="502"/>
      <c r="C5" s="497">
        <f>SUM(F9:F14000)</f>
        <v>0</v>
      </c>
      <c r="D5" s="498"/>
      <c r="E5" s="358"/>
      <c r="F5" s="359"/>
      <c r="G5" s="360"/>
      <c r="H5" s="354"/>
      <c r="I5" s="354"/>
      <c r="J5" s="354"/>
      <c r="K5" s="354"/>
      <c r="L5" s="354"/>
      <c r="M5" s="354"/>
    </row>
    <row r="6" spans="1:13" ht="11.45" customHeight="1" x14ac:dyDescent="0.2">
      <c r="A6" s="495" t="s">
        <v>446</v>
      </c>
      <c r="B6" s="496"/>
      <c r="C6" s="497" t="str">
        <f>IF(C4="","",C4-C5)</f>
        <v/>
      </c>
      <c r="D6" s="498"/>
      <c r="E6" s="385" t="str">
        <f>IF(AND(C6&lt;&gt;0,C6&lt;&gt;""),"Die geplanten Einnahmen wurden über- bzw. unterschritten! Begründung erforderlich!","")</f>
        <v/>
      </c>
      <c r="F6" s="383"/>
      <c r="G6" s="383"/>
      <c r="H6" s="354"/>
      <c r="I6" s="354"/>
      <c r="J6" s="354"/>
      <c r="K6" s="354"/>
      <c r="L6" s="354"/>
      <c r="M6" s="354"/>
    </row>
    <row r="7" spans="1:13" hidden="1" x14ac:dyDescent="0.2">
      <c r="A7" s="361"/>
      <c r="B7" s="193" t="s">
        <v>418</v>
      </c>
      <c r="C7" s="362"/>
      <c r="D7" s="363"/>
      <c r="E7" s="364"/>
      <c r="F7" s="365" t="s">
        <v>417</v>
      </c>
      <c r="G7" s="365" t="s">
        <v>416</v>
      </c>
      <c r="H7" s="354"/>
      <c r="I7" s="354"/>
      <c r="J7" s="354"/>
      <c r="K7" s="366" t="s">
        <v>415</v>
      </c>
      <c r="L7" s="354"/>
      <c r="M7" s="193" t="s">
        <v>419</v>
      </c>
    </row>
    <row r="8" spans="1:13" ht="33.75" x14ac:dyDescent="0.2">
      <c r="A8" s="367" t="s">
        <v>1</v>
      </c>
      <c r="B8" s="373" t="s">
        <v>2</v>
      </c>
      <c r="C8" s="368"/>
      <c r="D8" s="386" t="s">
        <v>13</v>
      </c>
      <c r="E8" s="386" t="s">
        <v>18</v>
      </c>
      <c r="F8" s="386" t="s">
        <v>5</v>
      </c>
      <c r="G8" s="369" t="s">
        <v>487</v>
      </c>
      <c r="H8" s="370" t="s">
        <v>420</v>
      </c>
      <c r="I8" s="371" t="s">
        <v>421</v>
      </c>
      <c r="J8" s="371" t="s">
        <v>426</v>
      </c>
      <c r="K8" s="372" t="s">
        <v>24</v>
      </c>
      <c r="L8" s="372" t="s">
        <v>389</v>
      </c>
      <c r="M8" s="373" t="s">
        <v>394</v>
      </c>
    </row>
    <row r="9" spans="1:13" s="283" customFormat="1" ht="11.25" x14ac:dyDescent="0.2">
      <c r="A9" s="374" t="str">
        <f>IF(F9&lt;&gt;"",1,"")</f>
        <v/>
      </c>
      <c r="B9" s="375"/>
      <c r="C9" s="376"/>
      <c r="D9" s="377"/>
      <c r="E9" s="377"/>
      <c r="F9" s="378"/>
      <c r="G9" s="379"/>
      <c r="H9" s="354" t="s">
        <v>477</v>
      </c>
      <c r="I9" s="355">
        <f>SUMIF($D$9:$D$1000,H9,$F$9:$F$1000)</f>
        <v>0</v>
      </c>
      <c r="J9" s="355">
        <f>SUMIF($D$9:$D$1000,H9,$K$9:$K$1000)</f>
        <v>0</v>
      </c>
      <c r="K9" s="380">
        <f t="shared" ref="K9:K30" si="0">F9</f>
        <v>0</v>
      </c>
      <c r="L9" s="381">
        <f t="shared" ref="L9:L30" si="1">K9-F9</f>
        <v>0</v>
      </c>
      <c r="M9" s="382"/>
    </row>
    <row r="10" spans="1:13" s="283" customFormat="1" ht="11.25" x14ac:dyDescent="0.2">
      <c r="A10" s="374" t="str">
        <f t="shared" ref="A10:A30" si="2">IF(F10&lt;&gt;"",A9+1,"")</f>
        <v/>
      </c>
      <c r="B10" s="375"/>
      <c r="C10" s="376"/>
      <c r="D10" s="377"/>
      <c r="E10" s="377"/>
      <c r="F10" s="378"/>
      <c r="G10" s="379"/>
      <c r="H10" s="354" t="s">
        <v>734</v>
      </c>
      <c r="I10" s="355">
        <f>SUMIF($D$9:$D$1000,H10,$F$9:$F$1000)</f>
        <v>0</v>
      </c>
      <c r="J10" s="355">
        <f>SUMIF($D$9:$D$1000,H10,$K$9:$K$1000)</f>
        <v>0</v>
      </c>
      <c r="K10" s="380">
        <f t="shared" si="0"/>
        <v>0</v>
      </c>
      <c r="L10" s="381">
        <f t="shared" si="1"/>
        <v>0</v>
      </c>
      <c r="M10" s="382"/>
    </row>
    <row r="11" spans="1:13" s="283" customFormat="1" ht="11.25" x14ac:dyDescent="0.2">
      <c r="A11" s="374" t="str">
        <f t="shared" si="2"/>
        <v/>
      </c>
      <c r="B11" s="375"/>
      <c r="C11" s="376"/>
      <c r="D11" s="377"/>
      <c r="E11" s="377"/>
      <c r="F11" s="378"/>
      <c r="G11" s="379"/>
      <c r="H11" s="354" t="s">
        <v>486</v>
      </c>
      <c r="I11" s="355">
        <f>SUMIF($D$9:$D$1000,H11,$F$9:$F$1000)</f>
        <v>0</v>
      </c>
      <c r="J11" s="355">
        <f>SUMIF($D$9:$D$1000,H11,$K$9:$K$1000)</f>
        <v>0</v>
      </c>
      <c r="K11" s="380">
        <f t="shared" si="0"/>
        <v>0</v>
      </c>
      <c r="L11" s="381">
        <f t="shared" si="1"/>
        <v>0</v>
      </c>
      <c r="M11" s="382"/>
    </row>
    <row r="12" spans="1:13" s="283" customFormat="1" ht="11.25" x14ac:dyDescent="0.2">
      <c r="A12" s="374" t="str">
        <f t="shared" si="2"/>
        <v/>
      </c>
      <c r="B12" s="375"/>
      <c r="C12" s="376"/>
      <c r="D12" s="377"/>
      <c r="E12" s="377"/>
      <c r="F12" s="378"/>
      <c r="G12" s="379"/>
      <c r="H12" s="354" t="s">
        <v>478</v>
      </c>
      <c r="I12" s="355">
        <f>SUMIF($D$9:$D$1000,H12,$F$9:$F$1000)</f>
        <v>0</v>
      </c>
      <c r="J12" s="355">
        <f>SUMIF($D$9:$D$1000,H12,$K$9:$K$1000)</f>
        <v>0</v>
      </c>
      <c r="K12" s="380">
        <f t="shared" si="0"/>
        <v>0</v>
      </c>
      <c r="L12" s="381">
        <f t="shared" si="1"/>
        <v>0</v>
      </c>
      <c r="M12" s="382"/>
    </row>
    <row r="13" spans="1:13" s="283" customFormat="1" ht="11.25" x14ac:dyDescent="0.2">
      <c r="A13" s="374" t="str">
        <f t="shared" si="2"/>
        <v/>
      </c>
      <c r="B13" s="375"/>
      <c r="C13" s="376"/>
      <c r="D13" s="377"/>
      <c r="E13" s="377"/>
      <c r="F13" s="378"/>
      <c r="G13" s="379"/>
      <c r="H13" s="354" t="s">
        <v>479</v>
      </c>
      <c r="I13" s="355">
        <f t="shared" ref="I13:I20" si="3">SUMIF($D$9:$D$1000,H13,$F$9:$F$1000)</f>
        <v>0</v>
      </c>
      <c r="J13" s="355">
        <f t="shared" ref="J13:J20" si="4">SUMIF($D$9:$D$1000,H13,$K$9:$K$1000)</f>
        <v>0</v>
      </c>
      <c r="K13" s="380">
        <f t="shared" si="0"/>
        <v>0</v>
      </c>
      <c r="L13" s="381">
        <f t="shared" si="1"/>
        <v>0</v>
      </c>
      <c r="M13" s="382"/>
    </row>
    <row r="14" spans="1:13" s="283" customFormat="1" ht="11.25" x14ac:dyDescent="0.2">
      <c r="A14" s="374" t="str">
        <f t="shared" si="2"/>
        <v/>
      </c>
      <c r="B14" s="375"/>
      <c r="C14" s="376"/>
      <c r="D14" s="377"/>
      <c r="E14" s="377"/>
      <c r="F14" s="378"/>
      <c r="G14" s="379"/>
      <c r="H14" s="354" t="s">
        <v>480</v>
      </c>
      <c r="I14" s="355">
        <f t="shared" si="3"/>
        <v>0</v>
      </c>
      <c r="J14" s="355">
        <f t="shared" si="4"/>
        <v>0</v>
      </c>
      <c r="K14" s="380">
        <f t="shared" si="0"/>
        <v>0</v>
      </c>
      <c r="L14" s="381">
        <f t="shared" si="1"/>
        <v>0</v>
      </c>
      <c r="M14" s="382"/>
    </row>
    <row r="15" spans="1:13" s="283" customFormat="1" ht="11.25" x14ac:dyDescent="0.2">
      <c r="A15" s="374" t="str">
        <f t="shared" si="2"/>
        <v/>
      </c>
      <c r="B15" s="375"/>
      <c r="C15" s="376"/>
      <c r="D15" s="377"/>
      <c r="E15" s="377"/>
      <c r="F15" s="378"/>
      <c r="G15" s="379"/>
      <c r="H15" s="354" t="s">
        <v>481</v>
      </c>
      <c r="I15" s="355">
        <f t="shared" si="3"/>
        <v>0</v>
      </c>
      <c r="J15" s="355">
        <f t="shared" si="4"/>
        <v>0</v>
      </c>
      <c r="K15" s="380">
        <f t="shared" si="0"/>
        <v>0</v>
      </c>
      <c r="L15" s="381">
        <f t="shared" si="1"/>
        <v>0</v>
      </c>
      <c r="M15" s="382"/>
    </row>
    <row r="16" spans="1:13" s="283" customFormat="1" ht="11.25" x14ac:dyDescent="0.2">
      <c r="A16" s="374" t="str">
        <f t="shared" si="2"/>
        <v/>
      </c>
      <c r="B16" s="375"/>
      <c r="C16" s="376"/>
      <c r="D16" s="377"/>
      <c r="E16" s="377"/>
      <c r="F16" s="378"/>
      <c r="G16" s="379"/>
      <c r="H16" s="354" t="s">
        <v>482</v>
      </c>
      <c r="I16" s="355">
        <f t="shared" si="3"/>
        <v>0</v>
      </c>
      <c r="J16" s="355">
        <f t="shared" si="4"/>
        <v>0</v>
      </c>
      <c r="K16" s="380">
        <f t="shared" si="0"/>
        <v>0</v>
      </c>
      <c r="L16" s="381">
        <f t="shared" si="1"/>
        <v>0</v>
      </c>
      <c r="M16" s="382"/>
    </row>
    <row r="17" spans="1:13" s="283" customFormat="1" ht="11.25" x14ac:dyDescent="0.2">
      <c r="A17" s="374" t="str">
        <f t="shared" si="2"/>
        <v/>
      </c>
      <c r="B17" s="375"/>
      <c r="C17" s="376"/>
      <c r="D17" s="377"/>
      <c r="E17" s="377"/>
      <c r="F17" s="378"/>
      <c r="G17" s="379"/>
      <c r="H17" s="354" t="s">
        <v>483</v>
      </c>
      <c r="I17" s="355">
        <f t="shared" si="3"/>
        <v>0</v>
      </c>
      <c r="J17" s="355">
        <f t="shared" si="4"/>
        <v>0</v>
      </c>
      <c r="K17" s="380">
        <f t="shared" si="0"/>
        <v>0</v>
      </c>
      <c r="L17" s="381">
        <f t="shared" si="1"/>
        <v>0</v>
      </c>
      <c r="M17" s="382"/>
    </row>
    <row r="18" spans="1:13" s="283" customFormat="1" ht="11.25" x14ac:dyDescent="0.2">
      <c r="A18" s="374" t="str">
        <f t="shared" si="2"/>
        <v/>
      </c>
      <c r="B18" s="375"/>
      <c r="C18" s="376"/>
      <c r="D18" s="377"/>
      <c r="E18" s="377"/>
      <c r="F18" s="378"/>
      <c r="G18" s="379"/>
      <c r="H18" s="354" t="s">
        <v>484</v>
      </c>
      <c r="I18" s="355">
        <f t="shared" si="3"/>
        <v>0</v>
      </c>
      <c r="J18" s="355">
        <f t="shared" si="4"/>
        <v>0</v>
      </c>
      <c r="K18" s="380">
        <f t="shared" si="0"/>
        <v>0</v>
      </c>
      <c r="L18" s="381">
        <f t="shared" si="1"/>
        <v>0</v>
      </c>
      <c r="M18" s="382"/>
    </row>
    <row r="19" spans="1:13" s="283" customFormat="1" ht="11.25" x14ac:dyDescent="0.2">
      <c r="A19" s="374" t="str">
        <f t="shared" si="2"/>
        <v/>
      </c>
      <c r="B19" s="375"/>
      <c r="C19" s="376"/>
      <c r="D19" s="377"/>
      <c r="E19" s="377"/>
      <c r="F19" s="378"/>
      <c r="G19" s="379"/>
      <c r="H19" s="354" t="s">
        <v>485</v>
      </c>
      <c r="I19" s="355">
        <f t="shared" si="3"/>
        <v>0</v>
      </c>
      <c r="J19" s="355">
        <f t="shared" si="4"/>
        <v>0</v>
      </c>
      <c r="K19" s="380">
        <f t="shared" si="0"/>
        <v>0</v>
      </c>
      <c r="L19" s="381">
        <f t="shared" si="1"/>
        <v>0</v>
      </c>
      <c r="M19" s="382"/>
    </row>
    <row r="20" spans="1:13" s="283" customFormat="1" ht="11.25" x14ac:dyDescent="0.2">
      <c r="A20" s="374" t="str">
        <f t="shared" si="2"/>
        <v/>
      </c>
      <c r="B20" s="375"/>
      <c r="C20" s="376"/>
      <c r="D20" s="377"/>
      <c r="E20" s="377"/>
      <c r="F20" s="378"/>
      <c r="G20" s="379"/>
      <c r="H20" s="354" t="s">
        <v>486</v>
      </c>
      <c r="I20" s="355">
        <f t="shared" si="3"/>
        <v>0</v>
      </c>
      <c r="J20" s="355">
        <f t="shared" si="4"/>
        <v>0</v>
      </c>
      <c r="K20" s="380">
        <f t="shared" si="0"/>
        <v>0</v>
      </c>
      <c r="L20" s="381">
        <f t="shared" si="1"/>
        <v>0</v>
      </c>
      <c r="M20" s="382"/>
    </row>
    <row r="21" spans="1:13" s="283" customFormat="1" ht="11.25" x14ac:dyDescent="0.2">
      <c r="A21" s="374" t="str">
        <f t="shared" si="2"/>
        <v/>
      </c>
      <c r="B21" s="375"/>
      <c r="C21" s="376"/>
      <c r="D21" s="377"/>
      <c r="E21" s="377"/>
      <c r="F21" s="378"/>
      <c r="G21" s="379"/>
      <c r="H21" s="354" t="str">
        <f t="shared" ref="H21:H30" si="5">IF(F21&lt;&gt;"",IF(G21&lt;&gt;"",IF(B21&lt;&gt;"","","Beleg-Nr. fehlt!"),IF(B21&lt;&gt;"","Datum des Zahlungseingangs fehlt!","Beleg-Nr. und Datum des Zahlungseingangs fehlen!")),"")</f>
        <v/>
      </c>
      <c r="I21" s="355"/>
      <c r="J21" s="355"/>
      <c r="K21" s="380">
        <f t="shared" si="0"/>
        <v>0</v>
      </c>
      <c r="L21" s="381">
        <f t="shared" si="1"/>
        <v>0</v>
      </c>
      <c r="M21" s="382"/>
    </row>
    <row r="22" spans="1:13" s="283" customFormat="1" ht="11.25" x14ac:dyDescent="0.2">
      <c r="A22" s="374" t="str">
        <f t="shared" si="2"/>
        <v/>
      </c>
      <c r="B22" s="375"/>
      <c r="C22" s="376"/>
      <c r="D22" s="377"/>
      <c r="E22" s="377"/>
      <c r="F22" s="378"/>
      <c r="G22" s="379"/>
      <c r="H22" s="354" t="str">
        <f t="shared" si="5"/>
        <v/>
      </c>
      <c r="I22" s="355"/>
      <c r="J22" s="355"/>
      <c r="K22" s="380">
        <f t="shared" si="0"/>
        <v>0</v>
      </c>
      <c r="L22" s="381">
        <f t="shared" si="1"/>
        <v>0</v>
      </c>
      <c r="M22" s="382"/>
    </row>
    <row r="23" spans="1:13" s="283" customFormat="1" ht="11.25" x14ac:dyDescent="0.2">
      <c r="A23" s="374" t="str">
        <f t="shared" si="2"/>
        <v/>
      </c>
      <c r="B23" s="375"/>
      <c r="C23" s="376"/>
      <c r="D23" s="377"/>
      <c r="E23" s="377"/>
      <c r="F23" s="378"/>
      <c r="G23" s="379"/>
      <c r="H23" s="354" t="str">
        <f t="shared" si="5"/>
        <v/>
      </c>
      <c r="I23" s="355"/>
      <c r="J23" s="355"/>
      <c r="K23" s="380">
        <f t="shared" si="0"/>
        <v>0</v>
      </c>
      <c r="L23" s="381">
        <f t="shared" si="1"/>
        <v>0</v>
      </c>
      <c r="M23" s="382"/>
    </row>
    <row r="24" spans="1:13" s="283" customFormat="1" ht="11.25" x14ac:dyDescent="0.2">
      <c r="A24" s="374" t="str">
        <f t="shared" si="2"/>
        <v/>
      </c>
      <c r="B24" s="375"/>
      <c r="C24" s="376"/>
      <c r="D24" s="377"/>
      <c r="E24" s="377"/>
      <c r="F24" s="378"/>
      <c r="G24" s="379"/>
      <c r="H24" s="354" t="str">
        <f t="shared" si="5"/>
        <v/>
      </c>
      <c r="I24" s="355"/>
      <c r="J24" s="355"/>
      <c r="K24" s="380">
        <f t="shared" si="0"/>
        <v>0</v>
      </c>
      <c r="L24" s="381">
        <f t="shared" si="1"/>
        <v>0</v>
      </c>
      <c r="M24" s="382"/>
    </row>
    <row r="25" spans="1:13" s="283" customFormat="1" ht="11.25" x14ac:dyDescent="0.2">
      <c r="A25" s="374" t="str">
        <f t="shared" si="2"/>
        <v/>
      </c>
      <c r="B25" s="375"/>
      <c r="C25" s="376"/>
      <c r="D25" s="377"/>
      <c r="E25" s="377"/>
      <c r="F25" s="378"/>
      <c r="G25" s="379"/>
      <c r="H25" s="354" t="str">
        <f t="shared" si="5"/>
        <v/>
      </c>
      <c r="I25" s="355"/>
      <c r="J25" s="355"/>
      <c r="K25" s="380">
        <f t="shared" si="0"/>
        <v>0</v>
      </c>
      <c r="L25" s="381">
        <f t="shared" si="1"/>
        <v>0</v>
      </c>
      <c r="M25" s="382"/>
    </row>
    <row r="26" spans="1:13" s="283" customFormat="1" ht="11.25" x14ac:dyDescent="0.2">
      <c r="A26" s="374" t="str">
        <f t="shared" si="2"/>
        <v/>
      </c>
      <c r="B26" s="375"/>
      <c r="C26" s="376"/>
      <c r="D26" s="377"/>
      <c r="E26" s="377"/>
      <c r="F26" s="378"/>
      <c r="G26" s="379"/>
      <c r="H26" s="354" t="str">
        <f t="shared" si="5"/>
        <v/>
      </c>
      <c r="I26" s="355"/>
      <c r="J26" s="355"/>
      <c r="K26" s="380">
        <f t="shared" si="0"/>
        <v>0</v>
      </c>
      <c r="L26" s="381">
        <f t="shared" si="1"/>
        <v>0</v>
      </c>
      <c r="M26" s="382"/>
    </row>
    <row r="27" spans="1:13" s="283" customFormat="1" ht="11.25" x14ac:dyDescent="0.2">
      <c r="A27" s="374" t="str">
        <f t="shared" si="2"/>
        <v/>
      </c>
      <c r="B27" s="375"/>
      <c r="C27" s="376"/>
      <c r="D27" s="377"/>
      <c r="E27" s="377"/>
      <c r="F27" s="378"/>
      <c r="G27" s="379"/>
      <c r="H27" s="354" t="str">
        <f t="shared" si="5"/>
        <v/>
      </c>
      <c r="I27" s="355"/>
      <c r="J27" s="355"/>
      <c r="K27" s="380">
        <f t="shared" si="0"/>
        <v>0</v>
      </c>
      <c r="L27" s="381">
        <f t="shared" si="1"/>
        <v>0</v>
      </c>
      <c r="M27" s="382"/>
    </row>
    <row r="28" spans="1:13" s="283" customFormat="1" ht="11.25" x14ac:dyDescent="0.2">
      <c r="A28" s="374" t="str">
        <f t="shared" si="2"/>
        <v/>
      </c>
      <c r="B28" s="375"/>
      <c r="C28" s="376"/>
      <c r="D28" s="377"/>
      <c r="E28" s="377"/>
      <c r="F28" s="378"/>
      <c r="G28" s="379"/>
      <c r="H28" s="354" t="str">
        <f t="shared" si="5"/>
        <v/>
      </c>
      <c r="I28" s="355"/>
      <c r="J28" s="355"/>
      <c r="K28" s="380">
        <f t="shared" si="0"/>
        <v>0</v>
      </c>
      <c r="L28" s="381">
        <f t="shared" si="1"/>
        <v>0</v>
      </c>
      <c r="M28" s="382"/>
    </row>
    <row r="29" spans="1:13" s="283" customFormat="1" ht="11.25" x14ac:dyDescent="0.2">
      <c r="A29" s="374" t="str">
        <f t="shared" si="2"/>
        <v/>
      </c>
      <c r="B29" s="375"/>
      <c r="C29" s="376"/>
      <c r="D29" s="377"/>
      <c r="E29" s="377"/>
      <c r="F29" s="378"/>
      <c r="G29" s="379"/>
      <c r="H29" s="354" t="str">
        <f t="shared" si="5"/>
        <v/>
      </c>
      <c r="I29" s="355"/>
      <c r="J29" s="355"/>
      <c r="K29" s="380">
        <f t="shared" si="0"/>
        <v>0</v>
      </c>
      <c r="L29" s="381">
        <f t="shared" si="1"/>
        <v>0</v>
      </c>
      <c r="M29" s="382"/>
    </row>
    <row r="30" spans="1:13" s="283" customFormat="1" ht="11.25" x14ac:dyDescent="0.2">
      <c r="A30" s="374" t="str">
        <f t="shared" si="2"/>
        <v/>
      </c>
      <c r="B30" s="375"/>
      <c r="C30" s="376"/>
      <c r="D30" s="377"/>
      <c r="E30" s="377"/>
      <c r="F30" s="378"/>
      <c r="G30" s="379"/>
      <c r="H30" s="354" t="str">
        <f t="shared" si="5"/>
        <v/>
      </c>
      <c r="I30" s="355"/>
      <c r="J30" s="355"/>
      <c r="K30" s="380">
        <f t="shared" si="0"/>
        <v>0</v>
      </c>
      <c r="L30" s="381">
        <f t="shared" si="1"/>
        <v>0</v>
      </c>
      <c r="M30" s="382"/>
    </row>
    <row r="31" spans="1:13" s="283" customFormat="1" ht="11.25" x14ac:dyDescent="0.2">
      <c r="K31" s="289"/>
      <c r="M31" s="289"/>
    </row>
  </sheetData>
  <sheetProtection password="D981" sheet="1" objects="1" scenarios="1" sort="0" autoFilter="0"/>
  <autoFilter ref="A8:M8"/>
  <mergeCells count="8">
    <mergeCell ref="A6:B6"/>
    <mergeCell ref="C6:D6"/>
    <mergeCell ref="A1:C1"/>
    <mergeCell ref="A2:C2"/>
    <mergeCell ref="A4:B4"/>
    <mergeCell ref="C4:D4"/>
    <mergeCell ref="A5:B5"/>
    <mergeCell ref="C5:D5"/>
  </mergeCells>
  <conditionalFormatting sqref="K9:K30">
    <cfRule type="expression" dxfId="1699" priority="1" stopIfTrue="1">
      <formula>F9&lt;&gt;K9</formula>
    </cfRule>
  </conditionalFormatting>
  <dataValidations count="1">
    <dataValidation type="list" allowBlank="1" showInputMessage="1" showErrorMessage="1" sqref="D9:D30">
      <formula1>$H$9:$H$12</formula1>
    </dataValidation>
  </dataValidations>
  <pageMargins left="0.70866141732283472" right="0.70866141732283472" top="0.78740157480314965" bottom="0.78740157480314965" header="0.31496062992125984" footer="0.31496062992125984"/>
  <pageSetup paperSize="9" scale="99" fitToHeight="0" orientation="landscape" r:id="rId1"/>
  <headerFooter>
    <oddFooter>&amp;L&amp;8&amp;A&amp;C&amp;8Seite &amp;P von &amp;N&amp;R&amp;8Druckdatum: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V33"/>
  <sheetViews>
    <sheetView workbookViewId="0">
      <selection activeCell="B13" sqref="B13"/>
    </sheetView>
  </sheetViews>
  <sheetFormatPr baseColWidth="10" defaultRowHeight="12.75" x14ac:dyDescent="0.2"/>
  <cols>
    <col min="1" max="1" width="5.7109375" customWidth="1"/>
    <col min="2" max="2" width="9.28515625" customWidth="1"/>
    <col min="3" max="3" width="9.7109375" customWidth="1"/>
    <col min="4" max="4" width="15.140625" customWidth="1"/>
    <col min="5" max="5" width="15.5703125" customWidth="1"/>
    <col min="6" max="6" width="12" customWidth="1"/>
    <col min="7" max="7" width="5.28515625" hidden="1" customWidth="1"/>
    <col min="8" max="8" width="9.5703125" hidden="1" customWidth="1"/>
    <col min="9" max="9" width="14.140625" hidden="1" customWidth="1"/>
    <col min="10" max="10" width="14.85546875" hidden="1" customWidth="1"/>
    <col min="11" max="11" width="16.85546875" hidden="1" customWidth="1"/>
    <col min="12" max="12" width="16.140625" customWidth="1"/>
    <col min="13" max="15" width="11.42578125" customWidth="1"/>
    <col min="16" max="16" width="18" customWidth="1"/>
    <col min="17" max="17" width="11.42578125" customWidth="1"/>
    <col min="18" max="18" width="8.7109375" customWidth="1"/>
    <col min="19" max="22" width="11.42578125" hidden="1" customWidth="1"/>
    <col min="23" max="23" width="11.42578125" customWidth="1"/>
  </cols>
  <sheetData>
    <row r="1" spans="1:22" ht="27" customHeight="1" x14ac:dyDescent="0.2">
      <c r="A1" s="75" t="s">
        <v>439</v>
      </c>
      <c r="B1" s="72" t="s">
        <v>447</v>
      </c>
      <c r="S1" t="s">
        <v>410</v>
      </c>
      <c r="T1" s="280" t="s">
        <v>441</v>
      </c>
      <c r="U1" t="s">
        <v>411</v>
      </c>
      <c r="V1" s="280" t="s">
        <v>442</v>
      </c>
    </row>
    <row r="2" spans="1:22" x14ac:dyDescent="0.2">
      <c r="S2" s="282">
        <f>Festbetrag_S104!X2</f>
        <v>0</v>
      </c>
      <c r="T2" s="282">
        <f>Festbetrag_S101+S2</f>
        <v>0</v>
      </c>
      <c r="U2" s="282">
        <f>Festbetrag_S104!Z2</f>
        <v>0</v>
      </c>
      <c r="V2" s="282">
        <f>Festbetrag_S101_lagus+U2</f>
        <v>0</v>
      </c>
    </row>
    <row r="3" spans="1:22" ht="15" x14ac:dyDescent="0.25">
      <c r="A3" s="334" t="s">
        <v>440</v>
      </c>
      <c r="C3" s="75"/>
      <c r="D3" s="335">
        <f>Zuwendung</f>
        <v>0</v>
      </c>
    </row>
    <row r="8" spans="1:22" ht="12.75" hidden="1" customHeight="1" x14ac:dyDescent="0.2">
      <c r="G8" s="336" t="s">
        <v>475</v>
      </c>
      <c r="H8" s="336" t="s">
        <v>475</v>
      </c>
      <c r="I8" s="336" t="s">
        <v>475</v>
      </c>
      <c r="J8" s="336" t="s">
        <v>475</v>
      </c>
      <c r="K8" s="336" t="s">
        <v>475</v>
      </c>
      <c r="S8" s="336" t="s">
        <v>475</v>
      </c>
      <c r="T8" s="336" t="s">
        <v>475</v>
      </c>
      <c r="U8" s="336" t="s">
        <v>475</v>
      </c>
      <c r="V8" s="336" t="s">
        <v>475</v>
      </c>
    </row>
    <row r="9" spans="1:22" ht="12.75" hidden="1" customHeight="1" x14ac:dyDescent="0.2">
      <c r="A9" s="336" t="s">
        <v>474</v>
      </c>
      <c r="E9" s="336" t="s">
        <v>476</v>
      </c>
      <c r="K9" s="336" t="s">
        <v>476</v>
      </c>
    </row>
    <row r="10" spans="1:22" hidden="1" x14ac:dyDescent="0.2">
      <c r="A10" s="336"/>
      <c r="E10" s="336"/>
      <c r="K10" s="336"/>
    </row>
    <row r="11" spans="1:22" hidden="1" x14ac:dyDescent="0.2">
      <c r="A11" s="505" t="s">
        <v>410</v>
      </c>
      <c r="B11" s="505"/>
      <c r="C11" s="505"/>
      <c r="D11" s="505"/>
      <c r="E11" s="505"/>
      <c r="G11" s="506" t="s">
        <v>411</v>
      </c>
      <c r="H11" s="506"/>
      <c r="I11" s="506"/>
      <c r="J11" s="506"/>
      <c r="K11" s="506"/>
    </row>
    <row r="12" spans="1:22" ht="25.5" x14ac:dyDescent="0.2">
      <c r="A12" s="342" t="s">
        <v>467</v>
      </c>
      <c r="B12" s="343" t="s">
        <v>449</v>
      </c>
      <c r="C12" s="343" t="s">
        <v>448</v>
      </c>
      <c r="D12" s="343" t="s">
        <v>570</v>
      </c>
      <c r="E12" s="343" t="s">
        <v>43</v>
      </c>
      <c r="F12" s="345"/>
      <c r="G12" s="342" t="s">
        <v>467</v>
      </c>
      <c r="H12" s="343" t="s">
        <v>449</v>
      </c>
      <c r="I12" s="343" t="s">
        <v>448</v>
      </c>
      <c r="J12" s="343" t="s">
        <v>571</v>
      </c>
      <c r="K12" s="343" t="s">
        <v>43</v>
      </c>
    </row>
    <row r="13" spans="1:22" ht="15" x14ac:dyDescent="0.25">
      <c r="A13" s="337">
        <v>1</v>
      </c>
      <c r="B13" s="338"/>
      <c r="C13" s="338"/>
      <c r="D13" s="393">
        <v>2.5</v>
      </c>
      <c r="E13" s="348">
        <f t="shared" ref="E13:E32" si="0">B13*C13*D13</f>
        <v>0</v>
      </c>
      <c r="F13" s="344"/>
      <c r="G13" s="337">
        <v>1</v>
      </c>
      <c r="H13" s="340" t="str">
        <f t="shared" ref="H13:H32" si="1">IF(B13&lt;&gt;"",B13,"")</f>
        <v/>
      </c>
      <c r="I13" s="340" t="str">
        <f t="shared" ref="I13:I32" si="2">IF(C13&lt;&gt;"",C13,"")</f>
        <v/>
      </c>
      <c r="J13" s="397">
        <v>2.5</v>
      </c>
      <c r="K13" s="350">
        <f t="shared" ref="K13:K32" si="3">IF(ISERROR(H13*I13*J13),0,H13*I13*J13)</f>
        <v>0</v>
      </c>
    </row>
    <row r="14" spans="1:22" ht="15" x14ac:dyDescent="0.25">
      <c r="A14" s="337">
        <f t="shared" ref="A14:A32" si="4">A13+1</f>
        <v>2</v>
      </c>
      <c r="B14" s="338"/>
      <c r="C14" s="338"/>
      <c r="D14" s="393">
        <v>2.5</v>
      </c>
      <c r="E14" s="348">
        <f t="shared" si="0"/>
        <v>0</v>
      </c>
      <c r="F14" s="344"/>
      <c r="G14" s="337">
        <f t="shared" ref="G14:G32" si="5">G13+1</f>
        <v>2</v>
      </c>
      <c r="H14" s="340" t="str">
        <f t="shared" si="1"/>
        <v/>
      </c>
      <c r="I14" s="340" t="str">
        <f t="shared" si="2"/>
        <v/>
      </c>
      <c r="J14" s="397">
        <v>2.5</v>
      </c>
      <c r="K14" s="350">
        <f t="shared" si="3"/>
        <v>0</v>
      </c>
    </row>
    <row r="15" spans="1:22" ht="15" x14ac:dyDescent="0.25">
      <c r="A15" s="337">
        <f t="shared" si="4"/>
        <v>3</v>
      </c>
      <c r="B15" s="338"/>
      <c r="C15" s="338"/>
      <c r="D15" s="393">
        <v>2.5</v>
      </c>
      <c r="E15" s="348">
        <f t="shared" si="0"/>
        <v>0</v>
      </c>
      <c r="F15" s="344"/>
      <c r="G15" s="337">
        <f t="shared" si="5"/>
        <v>3</v>
      </c>
      <c r="H15" s="340" t="str">
        <f t="shared" si="1"/>
        <v/>
      </c>
      <c r="I15" s="340" t="str">
        <f t="shared" si="2"/>
        <v/>
      </c>
      <c r="J15" s="397">
        <v>2.5</v>
      </c>
      <c r="K15" s="350">
        <f t="shared" si="3"/>
        <v>0</v>
      </c>
    </row>
    <row r="16" spans="1:22" ht="15" x14ac:dyDescent="0.25">
      <c r="A16" s="337">
        <f t="shared" si="4"/>
        <v>4</v>
      </c>
      <c r="B16" s="338"/>
      <c r="C16" s="338"/>
      <c r="D16" s="393">
        <v>2.5</v>
      </c>
      <c r="E16" s="348">
        <f t="shared" si="0"/>
        <v>0</v>
      </c>
      <c r="F16" s="344"/>
      <c r="G16" s="337">
        <f t="shared" si="5"/>
        <v>4</v>
      </c>
      <c r="H16" s="340" t="str">
        <f t="shared" si="1"/>
        <v/>
      </c>
      <c r="I16" s="340" t="str">
        <f t="shared" si="2"/>
        <v/>
      </c>
      <c r="J16" s="397">
        <v>2.5</v>
      </c>
      <c r="K16" s="350">
        <f t="shared" si="3"/>
        <v>0</v>
      </c>
    </row>
    <row r="17" spans="1:11" ht="15" x14ac:dyDescent="0.25">
      <c r="A17" s="337">
        <f t="shared" si="4"/>
        <v>5</v>
      </c>
      <c r="B17" s="338"/>
      <c r="C17" s="338"/>
      <c r="D17" s="393">
        <v>2.5</v>
      </c>
      <c r="E17" s="348">
        <f t="shared" si="0"/>
        <v>0</v>
      </c>
      <c r="F17" s="344"/>
      <c r="G17" s="337">
        <f t="shared" si="5"/>
        <v>5</v>
      </c>
      <c r="H17" s="340" t="str">
        <f t="shared" si="1"/>
        <v/>
      </c>
      <c r="I17" s="340" t="str">
        <f t="shared" si="2"/>
        <v/>
      </c>
      <c r="J17" s="397">
        <v>2.5</v>
      </c>
      <c r="K17" s="350">
        <f t="shared" si="3"/>
        <v>0</v>
      </c>
    </row>
    <row r="18" spans="1:11" ht="15" x14ac:dyDescent="0.25">
      <c r="A18" s="337">
        <f t="shared" si="4"/>
        <v>6</v>
      </c>
      <c r="B18" s="338"/>
      <c r="C18" s="338"/>
      <c r="D18" s="393">
        <v>2.5</v>
      </c>
      <c r="E18" s="348">
        <f t="shared" si="0"/>
        <v>0</v>
      </c>
      <c r="F18" s="344"/>
      <c r="G18" s="337">
        <f t="shared" si="5"/>
        <v>6</v>
      </c>
      <c r="H18" s="340" t="str">
        <f t="shared" si="1"/>
        <v/>
      </c>
      <c r="I18" s="340" t="str">
        <f t="shared" si="2"/>
        <v/>
      </c>
      <c r="J18" s="397">
        <v>2.5</v>
      </c>
      <c r="K18" s="350">
        <f t="shared" si="3"/>
        <v>0</v>
      </c>
    </row>
    <row r="19" spans="1:11" ht="15" x14ac:dyDescent="0.25">
      <c r="A19" s="337">
        <f t="shared" si="4"/>
        <v>7</v>
      </c>
      <c r="B19" s="338"/>
      <c r="C19" s="338"/>
      <c r="D19" s="393">
        <v>2.5</v>
      </c>
      <c r="E19" s="348">
        <f t="shared" si="0"/>
        <v>0</v>
      </c>
      <c r="F19" s="344"/>
      <c r="G19" s="337">
        <f t="shared" si="5"/>
        <v>7</v>
      </c>
      <c r="H19" s="340" t="str">
        <f t="shared" si="1"/>
        <v/>
      </c>
      <c r="I19" s="340" t="str">
        <f t="shared" si="2"/>
        <v/>
      </c>
      <c r="J19" s="397">
        <v>2.5</v>
      </c>
      <c r="K19" s="350">
        <f t="shared" si="3"/>
        <v>0</v>
      </c>
    </row>
    <row r="20" spans="1:11" ht="15" x14ac:dyDescent="0.25">
      <c r="A20" s="337">
        <f t="shared" si="4"/>
        <v>8</v>
      </c>
      <c r="B20" s="338"/>
      <c r="C20" s="338"/>
      <c r="D20" s="393">
        <v>2.5</v>
      </c>
      <c r="E20" s="348">
        <f t="shared" si="0"/>
        <v>0</v>
      </c>
      <c r="F20" s="344"/>
      <c r="G20" s="337">
        <f t="shared" si="5"/>
        <v>8</v>
      </c>
      <c r="H20" s="340" t="str">
        <f t="shared" si="1"/>
        <v/>
      </c>
      <c r="I20" s="340" t="str">
        <f t="shared" si="2"/>
        <v/>
      </c>
      <c r="J20" s="397">
        <v>2.5</v>
      </c>
      <c r="K20" s="350">
        <f t="shared" si="3"/>
        <v>0</v>
      </c>
    </row>
    <row r="21" spans="1:11" ht="15" x14ac:dyDescent="0.25">
      <c r="A21" s="337">
        <f t="shared" si="4"/>
        <v>9</v>
      </c>
      <c r="B21" s="338"/>
      <c r="C21" s="338"/>
      <c r="D21" s="393">
        <v>2.5</v>
      </c>
      <c r="E21" s="348">
        <f t="shared" si="0"/>
        <v>0</v>
      </c>
      <c r="F21" s="344"/>
      <c r="G21" s="337">
        <f t="shared" si="5"/>
        <v>9</v>
      </c>
      <c r="H21" s="340" t="str">
        <f t="shared" si="1"/>
        <v/>
      </c>
      <c r="I21" s="340" t="str">
        <f t="shared" si="2"/>
        <v/>
      </c>
      <c r="J21" s="397">
        <v>2.5</v>
      </c>
      <c r="K21" s="350">
        <f t="shared" si="3"/>
        <v>0</v>
      </c>
    </row>
    <row r="22" spans="1:11" ht="15" x14ac:dyDescent="0.25">
      <c r="A22" s="337">
        <f t="shared" si="4"/>
        <v>10</v>
      </c>
      <c r="B22" s="338"/>
      <c r="C22" s="338"/>
      <c r="D22" s="393">
        <v>2.5</v>
      </c>
      <c r="E22" s="348">
        <f t="shared" si="0"/>
        <v>0</v>
      </c>
      <c r="F22" s="344"/>
      <c r="G22" s="337">
        <f t="shared" si="5"/>
        <v>10</v>
      </c>
      <c r="H22" s="340" t="str">
        <f t="shared" si="1"/>
        <v/>
      </c>
      <c r="I22" s="340" t="str">
        <f t="shared" si="2"/>
        <v/>
      </c>
      <c r="J22" s="397">
        <v>2.5</v>
      </c>
      <c r="K22" s="350">
        <f t="shared" si="3"/>
        <v>0</v>
      </c>
    </row>
    <row r="23" spans="1:11" ht="15" x14ac:dyDescent="0.25">
      <c r="A23" s="337">
        <f t="shared" si="4"/>
        <v>11</v>
      </c>
      <c r="B23" s="338"/>
      <c r="C23" s="338"/>
      <c r="D23" s="393">
        <v>2.5</v>
      </c>
      <c r="E23" s="348">
        <f t="shared" si="0"/>
        <v>0</v>
      </c>
      <c r="F23" s="344"/>
      <c r="G23" s="337">
        <f t="shared" si="5"/>
        <v>11</v>
      </c>
      <c r="H23" s="340" t="str">
        <f t="shared" si="1"/>
        <v/>
      </c>
      <c r="I23" s="340" t="str">
        <f t="shared" si="2"/>
        <v/>
      </c>
      <c r="J23" s="397">
        <v>2.5</v>
      </c>
      <c r="K23" s="350">
        <f t="shared" si="3"/>
        <v>0</v>
      </c>
    </row>
    <row r="24" spans="1:11" ht="15" x14ac:dyDescent="0.25">
      <c r="A24" s="337">
        <f t="shared" si="4"/>
        <v>12</v>
      </c>
      <c r="B24" s="338"/>
      <c r="C24" s="338"/>
      <c r="D24" s="393">
        <v>2.5</v>
      </c>
      <c r="E24" s="348">
        <f t="shared" si="0"/>
        <v>0</v>
      </c>
      <c r="F24" s="344"/>
      <c r="G24" s="337">
        <f t="shared" si="5"/>
        <v>12</v>
      </c>
      <c r="H24" s="340" t="str">
        <f t="shared" si="1"/>
        <v/>
      </c>
      <c r="I24" s="340" t="str">
        <f t="shared" si="2"/>
        <v/>
      </c>
      <c r="J24" s="397">
        <v>2.5</v>
      </c>
      <c r="K24" s="350">
        <f t="shared" si="3"/>
        <v>0</v>
      </c>
    </row>
    <row r="25" spans="1:11" ht="15" x14ac:dyDescent="0.25">
      <c r="A25" s="337">
        <f t="shared" si="4"/>
        <v>13</v>
      </c>
      <c r="B25" s="338"/>
      <c r="C25" s="338"/>
      <c r="D25" s="393">
        <v>2.5</v>
      </c>
      <c r="E25" s="348">
        <f t="shared" si="0"/>
        <v>0</v>
      </c>
      <c r="F25" s="344"/>
      <c r="G25" s="337">
        <f t="shared" si="5"/>
        <v>13</v>
      </c>
      <c r="H25" s="340" t="str">
        <f t="shared" si="1"/>
        <v/>
      </c>
      <c r="I25" s="340" t="str">
        <f t="shared" si="2"/>
        <v/>
      </c>
      <c r="J25" s="397">
        <v>2.5</v>
      </c>
      <c r="K25" s="350">
        <f t="shared" si="3"/>
        <v>0</v>
      </c>
    </row>
    <row r="26" spans="1:11" ht="15" x14ac:dyDescent="0.25">
      <c r="A26" s="337">
        <f t="shared" si="4"/>
        <v>14</v>
      </c>
      <c r="B26" s="338"/>
      <c r="C26" s="338"/>
      <c r="D26" s="393">
        <v>2.5</v>
      </c>
      <c r="E26" s="348">
        <f t="shared" si="0"/>
        <v>0</v>
      </c>
      <c r="F26" s="344"/>
      <c r="G26" s="337">
        <f t="shared" si="5"/>
        <v>14</v>
      </c>
      <c r="H26" s="340" t="str">
        <f t="shared" si="1"/>
        <v/>
      </c>
      <c r="I26" s="340" t="str">
        <f t="shared" si="2"/>
        <v/>
      </c>
      <c r="J26" s="397">
        <v>2.5</v>
      </c>
      <c r="K26" s="350">
        <f t="shared" si="3"/>
        <v>0</v>
      </c>
    </row>
    <row r="27" spans="1:11" ht="15" x14ac:dyDescent="0.25">
      <c r="A27" s="337">
        <f t="shared" si="4"/>
        <v>15</v>
      </c>
      <c r="B27" s="338"/>
      <c r="C27" s="338"/>
      <c r="D27" s="393">
        <v>2.5</v>
      </c>
      <c r="E27" s="348">
        <f t="shared" si="0"/>
        <v>0</v>
      </c>
      <c r="F27" s="344"/>
      <c r="G27" s="337">
        <f t="shared" si="5"/>
        <v>15</v>
      </c>
      <c r="H27" s="340" t="str">
        <f t="shared" si="1"/>
        <v/>
      </c>
      <c r="I27" s="340" t="str">
        <f t="shared" si="2"/>
        <v/>
      </c>
      <c r="J27" s="397">
        <v>2.5</v>
      </c>
      <c r="K27" s="350">
        <f t="shared" si="3"/>
        <v>0</v>
      </c>
    </row>
    <row r="28" spans="1:11" ht="15" x14ac:dyDescent="0.25">
      <c r="A28" s="337">
        <f t="shared" si="4"/>
        <v>16</v>
      </c>
      <c r="B28" s="338"/>
      <c r="C28" s="338"/>
      <c r="D28" s="393">
        <v>2.5</v>
      </c>
      <c r="E28" s="348">
        <f t="shared" si="0"/>
        <v>0</v>
      </c>
      <c r="F28" s="344"/>
      <c r="G28" s="337">
        <f t="shared" si="5"/>
        <v>16</v>
      </c>
      <c r="H28" s="340" t="str">
        <f t="shared" si="1"/>
        <v/>
      </c>
      <c r="I28" s="340" t="str">
        <f t="shared" si="2"/>
        <v/>
      </c>
      <c r="J28" s="397">
        <v>2.5</v>
      </c>
      <c r="K28" s="350">
        <f t="shared" si="3"/>
        <v>0</v>
      </c>
    </row>
    <row r="29" spans="1:11" ht="15" x14ac:dyDescent="0.25">
      <c r="A29" s="337">
        <f t="shared" si="4"/>
        <v>17</v>
      </c>
      <c r="B29" s="338"/>
      <c r="C29" s="338"/>
      <c r="D29" s="393">
        <v>2.5</v>
      </c>
      <c r="E29" s="348">
        <f t="shared" si="0"/>
        <v>0</v>
      </c>
      <c r="F29" s="344"/>
      <c r="G29" s="337">
        <f t="shared" si="5"/>
        <v>17</v>
      </c>
      <c r="H29" s="340" t="str">
        <f t="shared" si="1"/>
        <v/>
      </c>
      <c r="I29" s="340" t="str">
        <f t="shared" si="2"/>
        <v/>
      </c>
      <c r="J29" s="397">
        <v>2.5</v>
      </c>
      <c r="K29" s="350">
        <f t="shared" si="3"/>
        <v>0</v>
      </c>
    </row>
    <row r="30" spans="1:11" ht="15" x14ac:dyDescent="0.25">
      <c r="A30" s="337">
        <f t="shared" si="4"/>
        <v>18</v>
      </c>
      <c r="B30" s="338"/>
      <c r="C30" s="338"/>
      <c r="D30" s="393">
        <v>2.5</v>
      </c>
      <c r="E30" s="348">
        <f t="shared" si="0"/>
        <v>0</v>
      </c>
      <c r="F30" s="344"/>
      <c r="G30" s="337">
        <f t="shared" si="5"/>
        <v>18</v>
      </c>
      <c r="H30" s="340" t="str">
        <f t="shared" si="1"/>
        <v/>
      </c>
      <c r="I30" s="340" t="str">
        <f t="shared" si="2"/>
        <v/>
      </c>
      <c r="J30" s="397">
        <v>2.5</v>
      </c>
      <c r="K30" s="350">
        <f t="shared" si="3"/>
        <v>0</v>
      </c>
    </row>
    <row r="31" spans="1:11" ht="15" x14ac:dyDescent="0.25">
      <c r="A31" s="337">
        <f t="shared" si="4"/>
        <v>19</v>
      </c>
      <c r="B31" s="338"/>
      <c r="C31" s="338"/>
      <c r="D31" s="393">
        <v>2.5</v>
      </c>
      <c r="E31" s="348">
        <f t="shared" si="0"/>
        <v>0</v>
      </c>
      <c r="F31" s="344"/>
      <c r="G31" s="337">
        <f t="shared" si="5"/>
        <v>19</v>
      </c>
      <c r="H31" s="340" t="str">
        <f t="shared" si="1"/>
        <v/>
      </c>
      <c r="I31" s="340" t="str">
        <f t="shared" si="2"/>
        <v/>
      </c>
      <c r="J31" s="397">
        <v>2.5</v>
      </c>
      <c r="K31" s="350">
        <f t="shared" si="3"/>
        <v>0</v>
      </c>
    </row>
    <row r="32" spans="1:11" ht="15" x14ac:dyDescent="0.25">
      <c r="A32" s="337">
        <f t="shared" si="4"/>
        <v>20</v>
      </c>
      <c r="B32" s="338"/>
      <c r="C32" s="338"/>
      <c r="D32" s="393">
        <v>2.5</v>
      </c>
      <c r="E32" s="348">
        <f t="shared" si="0"/>
        <v>0</v>
      </c>
      <c r="F32" s="344"/>
      <c r="G32" s="337">
        <f t="shared" si="5"/>
        <v>20</v>
      </c>
      <c r="H32" s="340" t="str">
        <f t="shared" si="1"/>
        <v/>
      </c>
      <c r="I32" s="340" t="str">
        <f t="shared" si="2"/>
        <v/>
      </c>
      <c r="J32" s="397">
        <v>2.5</v>
      </c>
      <c r="K32" s="350">
        <f t="shared" si="3"/>
        <v>0</v>
      </c>
    </row>
    <row r="33" spans="1:19" ht="15" x14ac:dyDescent="0.25">
      <c r="A33" s="339" t="s">
        <v>468</v>
      </c>
      <c r="B33" s="339"/>
      <c r="C33" s="339"/>
      <c r="D33" s="339"/>
      <c r="E33" s="349">
        <f>SUM(E13:E32)</f>
        <v>0</v>
      </c>
      <c r="F33" s="395" t="str">
        <f>IF(SUM(E13:E14)&gt;$D$3,"Die Summe übersteigt die Zuwendung lt. Bescheid und wird auf die Zuwendung lt. Bescheid reduziert!","")</f>
        <v/>
      </c>
      <c r="G33" s="339" t="s">
        <v>468</v>
      </c>
      <c r="H33" s="339"/>
      <c r="I33" s="339"/>
      <c r="J33" s="339"/>
      <c r="K33" s="396">
        <f>SUM(K13:K32)</f>
        <v>0</v>
      </c>
      <c r="L33" s="72"/>
      <c r="S33" s="398" t="str">
        <f>IF(SUM(K13:K14)&gt;$D$3,"Die Summe übersteigt die Zuwendung lt. Bescheid und wird auf die Zuwendung lt. Bescheid reduziert!","")</f>
        <v/>
      </c>
    </row>
  </sheetData>
  <sheetProtection sort="0" autoFilter="0"/>
  <mergeCells count="2">
    <mergeCell ref="A11:E11"/>
    <mergeCell ref="G11:K11"/>
  </mergeCells>
  <pageMargins left="0.70866141732283472" right="0.70866141732283472" top="0.78740157480314965" bottom="0.78740157480314965" header="0.31496062992125984" footer="0.31496062992125984"/>
  <pageSetup paperSize="9" fitToHeight="0" orientation="landscape" r:id="rId1"/>
  <headerFooter>
    <oddHeader>&amp;LAbrechnungsbogen zum Nachweis der tatsächlich verausgabten Mittel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AA33"/>
  <sheetViews>
    <sheetView workbookViewId="0">
      <selection activeCell="B13" sqref="B13"/>
    </sheetView>
  </sheetViews>
  <sheetFormatPr baseColWidth="10" defaultRowHeight="12.75" x14ac:dyDescent="0.2"/>
  <cols>
    <col min="1" max="1" width="6.85546875" customWidth="1"/>
    <col min="2" max="2" width="10.42578125" bestFit="1" customWidth="1"/>
    <col min="3" max="3" width="9.42578125" bestFit="1" customWidth="1"/>
    <col min="4" max="4" width="12.42578125" customWidth="1"/>
    <col min="5" max="5" width="10" bestFit="1" customWidth="1"/>
    <col min="6" max="6" width="15.7109375" customWidth="1"/>
    <col min="8" max="8" width="9.28515625" hidden="1" customWidth="1"/>
    <col min="9" max="9" width="10.42578125" hidden="1" customWidth="1"/>
    <col min="10" max="10" width="9.42578125" hidden="1" customWidth="1"/>
    <col min="11" max="11" width="12.140625" hidden="1" customWidth="1"/>
    <col min="12" max="12" width="10" hidden="1" customWidth="1"/>
    <col min="13" max="13" width="16.28515625" hidden="1" customWidth="1"/>
    <col min="14" max="27" width="11.42578125" hidden="1" customWidth="1"/>
  </cols>
  <sheetData>
    <row r="1" spans="1:27" ht="25.5" x14ac:dyDescent="0.2">
      <c r="A1" s="75" t="s">
        <v>439</v>
      </c>
      <c r="B1" s="72" t="s">
        <v>565</v>
      </c>
      <c r="X1" t="s">
        <v>410</v>
      </c>
      <c r="Y1" s="280" t="s">
        <v>441</v>
      </c>
      <c r="Z1" t="s">
        <v>411</v>
      </c>
      <c r="AA1" s="280" t="s">
        <v>442</v>
      </c>
    </row>
    <row r="2" spans="1:27" x14ac:dyDescent="0.2">
      <c r="X2" s="282">
        <f>Festbetrag_S104</f>
        <v>0</v>
      </c>
      <c r="Y2" s="282">
        <f>Festbetrag_S104</f>
        <v>0</v>
      </c>
      <c r="Z2" s="282">
        <f>Festbetrag_S104_lagus</f>
        <v>0</v>
      </c>
      <c r="AA2" s="282">
        <f>Festbetrag_S104_lagus</f>
        <v>0</v>
      </c>
    </row>
    <row r="3" spans="1:27" ht="15" x14ac:dyDescent="0.25">
      <c r="A3" s="334" t="s">
        <v>440</v>
      </c>
      <c r="C3" s="75"/>
      <c r="D3" s="335">
        <f>Zuwendung</f>
        <v>0</v>
      </c>
    </row>
    <row r="8" spans="1:27" hidden="1" x14ac:dyDescent="0.2">
      <c r="H8" s="336" t="s">
        <v>475</v>
      </c>
      <c r="I8" s="336" t="s">
        <v>475</v>
      </c>
      <c r="J8" s="336" t="s">
        <v>475</v>
      </c>
      <c r="K8" s="336" t="s">
        <v>475</v>
      </c>
      <c r="L8" s="336" t="s">
        <v>475</v>
      </c>
      <c r="M8" s="336" t="s">
        <v>475</v>
      </c>
      <c r="S8" s="336" t="s">
        <v>475</v>
      </c>
      <c r="T8" s="336" t="s">
        <v>475</v>
      </c>
      <c r="U8" s="336" t="s">
        <v>475</v>
      </c>
      <c r="V8" s="336" t="s">
        <v>475</v>
      </c>
    </row>
    <row r="9" spans="1:27" hidden="1" x14ac:dyDescent="0.2">
      <c r="A9" s="336" t="s">
        <v>474</v>
      </c>
      <c r="F9" s="336" t="s">
        <v>476</v>
      </c>
      <c r="M9" s="336" t="s">
        <v>476</v>
      </c>
    </row>
    <row r="10" spans="1:27" hidden="1" x14ac:dyDescent="0.2">
      <c r="A10" s="336"/>
      <c r="E10" s="336"/>
      <c r="L10" s="336"/>
    </row>
    <row r="11" spans="1:27" hidden="1" x14ac:dyDescent="0.2">
      <c r="A11" s="505" t="s">
        <v>410</v>
      </c>
      <c r="B11" s="505"/>
      <c r="C11" s="505"/>
      <c r="D11" s="505"/>
      <c r="E11" s="505"/>
      <c r="F11" s="505"/>
      <c r="H11" s="506" t="s">
        <v>411</v>
      </c>
      <c r="I11" s="506"/>
      <c r="J11" s="506"/>
      <c r="K11" s="506"/>
      <c r="L11" s="506"/>
      <c r="M11" s="506"/>
    </row>
    <row r="12" spans="1:27" ht="25.5" x14ac:dyDescent="0.2">
      <c r="A12" s="342" t="s">
        <v>467</v>
      </c>
      <c r="B12" s="343" t="s">
        <v>566</v>
      </c>
      <c r="C12" s="343" t="s">
        <v>567</v>
      </c>
      <c r="D12" s="343" t="s">
        <v>568</v>
      </c>
      <c r="E12" s="343" t="s">
        <v>569</v>
      </c>
      <c r="F12" s="343" t="s">
        <v>43</v>
      </c>
      <c r="H12" s="342" t="s">
        <v>467</v>
      </c>
      <c r="I12" s="343" t="s">
        <v>566</v>
      </c>
      <c r="J12" s="343" t="s">
        <v>567</v>
      </c>
      <c r="K12" s="343" t="s">
        <v>568</v>
      </c>
      <c r="L12" s="343" t="s">
        <v>569</v>
      </c>
      <c r="M12" s="343" t="s">
        <v>43</v>
      </c>
    </row>
    <row r="13" spans="1:27" ht="15" x14ac:dyDescent="0.25">
      <c r="A13" s="337">
        <v>1</v>
      </c>
      <c r="B13" s="338"/>
      <c r="C13" s="394">
        <v>0.12</v>
      </c>
      <c r="D13" s="393">
        <f t="shared" ref="D13:D32" si="0">B13*C13</f>
        <v>0</v>
      </c>
      <c r="E13" s="338"/>
      <c r="F13" s="348">
        <f t="shared" ref="F13:F32" si="1">B13*C13*D13</f>
        <v>0</v>
      </c>
      <c r="H13" s="337">
        <v>1</v>
      </c>
      <c r="I13" s="340" t="str">
        <f t="shared" ref="I13:I32" si="2">IF(B13&lt;&gt;"",B13,"")</f>
        <v/>
      </c>
      <c r="J13" s="394">
        <v>0.12</v>
      </c>
      <c r="K13" s="346" t="str">
        <f t="shared" ref="K13:K32" si="3">IF(I13="","",I13*J13)</f>
        <v/>
      </c>
      <c r="L13" s="338" t="str">
        <f t="shared" ref="L13:L32" si="4">IF(E13&lt;&gt;"",E13,"")</f>
        <v/>
      </c>
      <c r="M13" s="350">
        <f t="shared" ref="M13:M32" si="5">IF(ISERROR(I13*J13*K13),0,I13*J13*K13)</f>
        <v>0</v>
      </c>
    </row>
    <row r="14" spans="1:27" ht="15" x14ac:dyDescent="0.25">
      <c r="A14" s="337">
        <f t="shared" ref="A14:A32" si="6">A13+1</f>
        <v>2</v>
      </c>
      <c r="B14" s="338"/>
      <c r="C14" s="394">
        <v>0.12</v>
      </c>
      <c r="D14" s="393">
        <f t="shared" si="0"/>
        <v>0</v>
      </c>
      <c r="E14" s="338"/>
      <c r="F14" s="348">
        <f t="shared" si="1"/>
        <v>0</v>
      </c>
      <c r="H14" s="337">
        <f t="shared" ref="H14:H32" si="7">H13+1</f>
        <v>2</v>
      </c>
      <c r="I14" s="340" t="str">
        <f t="shared" si="2"/>
        <v/>
      </c>
      <c r="J14" s="394">
        <v>0.12</v>
      </c>
      <c r="K14" s="346" t="str">
        <f t="shared" si="3"/>
        <v/>
      </c>
      <c r="L14" s="338" t="str">
        <f t="shared" si="4"/>
        <v/>
      </c>
      <c r="M14" s="350">
        <f t="shared" si="5"/>
        <v>0</v>
      </c>
    </row>
    <row r="15" spans="1:27" ht="15" x14ac:dyDescent="0.25">
      <c r="A15" s="337">
        <f t="shared" si="6"/>
        <v>3</v>
      </c>
      <c r="B15" s="338"/>
      <c r="C15" s="394">
        <v>0.12</v>
      </c>
      <c r="D15" s="393">
        <f t="shared" si="0"/>
        <v>0</v>
      </c>
      <c r="E15" s="338"/>
      <c r="F15" s="348">
        <f t="shared" si="1"/>
        <v>0</v>
      </c>
      <c r="H15" s="337">
        <f t="shared" si="7"/>
        <v>3</v>
      </c>
      <c r="I15" s="340" t="str">
        <f t="shared" si="2"/>
        <v/>
      </c>
      <c r="J15" s="394">
        <v>0.12</v>
      </c>
      <c r="K15" s="346" t="str">
        <f t="shared" si="3"/>
        <v/>
      </c>
      <c r="L15" s="338" t="str">
        <f t="shared" si="4"/>
        <v/>
      </c>
      <c r="M15" s="350">
        <f t="shared" si="5"/>
        <v>0</v>
      </c>
    </row>
    <row r="16" spans="1:27" ht="15" x14ac:dyDescent="0.25">
      <c r="A16" s="337">
        <f t="shared" si="6"/>
        <v>4</v>
      </c>
      <c r="B16" s="338"/>
      <c r="C16" s="394">
        <v>0.12</v>
      </c>
      <c r="D16" s="393">
        <f t="shared" si="0"/>
        <v>0</v>
      </c>
      <c r="E16" s="338"/>
      <c r="F16" s="348">
        <f t="shared" si="1"/>
        <v>0</v>
      </c>
      <c r="H16" s="337">
        <f t="shared" si="7"/>
        <v>4</v>
      </c>
      <c r="I16" s="340" t="str">
        <f t="shared" si="2"/>
        <v/>
      </c>
      <c r="J16" s="394">
        <v>0.12</v>
      </c>
      <c r="K16" s="346" t="str">
        <f t="shared" si="3"/>
        <v/>
      </c>
      <c r="L16" s="338" t="str">
        <f t="shared" si="4"/>
        <v/>
      </c>
      <c r="M16" s="350">
        <f t="shared" si="5"/>
        <v>0</v>
      </c>
    </row>
    <row r="17" spans="1:13" ht="15" x14ac:dyDescent="0.25">
      <c r="A17" s="337">
        <f t="shared" si="6"/>
        <v>5</v>
      </c>
      <c r="B17" s="338"/>
      <c r="C17" s="394">
        <v>0.12</v>
      </c>
      <c r="D17" s="393">
        <f t="shared" si="0"/>
        <v>0</v>
      </c>
      <c r="E17" s="338"/>
      <c r="F17" s="348">
        <f t="shared" si="1"/>
        <v>0</v>
      </c>
      <c r="H17" s="337">
        <f t="shared" si="7"/>
        <v>5</v>
      </c>
      <c r="I17" s="340" t="str">
        <f t="shared" si="2"/>
        <v/>
      </c>
      <c r="J17" s="394">
        <v>0.12</v>
      </c>
      <c r="K17" s="346" t="str">
        <f t="shared" si="3"/>
        <v/>
      </c>
      <c r="L17" s="338" t="str">
        <f t="shared" si="4"/>
        <v/>
      </c>
      <c r="M17" s="350">
        <f t="shared" si="5"/>
        <v>0</v>
      </c>
    </row>
    <row r="18" spans="1:13" ht="15" x14ac:dyDescent="0.25">
      <c r="A18" s="337">
        <f t="shared" si="6"/>
        <v>6</v>
      </c>
      <c r="B18" s="338"/>
      <c r="C18" s="394">
        <v>0.12</v>
      </c>
      <c r="D18" s="393">
        <f t="shared" si="0"/>
        <v>0</v>
      </c>
      <c r="E18" s="338"/>
      <c r="F18" s="348">
        <f t="shared" si="1"/>
        <v>0</v>
      </c>
      <c r="H18" s="337">
        <f t="shared" si="7"/>
        <v>6</v>
      </c>
      <c r="I18" s="340" t="str">
        <f t="shared" si="2"/>
        <v/>
      </c>
      <c r="J18" s="394">
        <v>0.12</v>
      </c>
      <c r="K18" s="346" t="str">
        <f t="shared" si="3"/>
        <v/>
      </c>
      <c r="L18" s="338" t="str">
        <f t="shared" si="4"/>
        <v/>
      </c>
      <c r="M18" s="350">
        <f t="shared" si="5"/>
        <v>0</v>
      </c>
    </row>
    <row r="19" spans="1:13" ht="15" x14ac:dyDescent="0.25">
      <c r="A19" s="337">
        <f t="shared" si="6"/>
        <v>7</v>
      </c>
      <c r="B19" s="338"/>
      <c r="C19" s="394">
        <v>0.12</v>
      </c>
      <c r="D19" s="393">
        <f t="shared" si="0"/>
        <v>0</v>
      </c>
      <c r="E19" s="338"/>
      <c r="F19" s="348">
        <f t="shared" si="1"/>
        <v>0</v>
      </c>
      <c r="H19" s="337">
        <f t="shared" si="7"/>
        <v>7</v>
      </c>
      <c r="I19" s="340" t="str">
        <f t="shared" si="2"/>
        <v/>
      </c>
      <c r="J19" s="394">
        <v>0.12</v>
      </c>
      <c r="K19" s="346" t="str">
        <f t="shared" si="3"/>
        <v/>
      </c>
      <c r="L19" s="338" t="str">
        <f t="shared" si="4"/>
        <v/>
      </c>
      <c r="M19" s="350">
        <f t="shared" si="5"/>
        <v>0</v>
      </c>
    </row>
    <row r="20" spans="1:13" ht="15" x14ac:dyDescent="0.25">
      <c r="A20" s="337">
        <f t="shared" si="6"/>
        <v>8</v>
      </c>
      <c r="B20" s="338"/>
      <c r="C20" s="394">
        <v>0.12</v>
      </c>
      <c r="D20" s="393">
        <f t="shared" si="0"/>
        <v>0</v>
      </c>
      <c r="E20" s="338"/>
      <c r="F20" s="348">
        <f t="shared" si="1"/>
        <v>0</v>
      </c>
      <c r="H20" s="337">
        <f t="shared" si="7"/>
        <v>8</v>
      </c>
      <c r="I20" s="340" t="str">
        <f t="shared" si="2"/>
        <v/>
      </c>
      <c r="J20" s="394">
        <v>0.12</v>
      </c>
      <c r="K20" s="346" t="str">
        <f t="shared" si="3"/>
        <v/>
      </c>
      <c r="L20" s="338" t="str">
        <f t="shared" si="4"/>
        <v/>
      </c>
      <c r="M20" s="350">
        <f t="shared" si="5"/>
        <v>0</v>
      </c>
    </row>
    <row r="21" spans="1:13" ht="15" x14ac:dyDescent="0.25">
      <c r="A21" s="337">
        <f t="shared" si="6"/>
        <v>9</v>
      </c>
      <c r="B21" s="338"/>
      <c r="C21" s="394">
        <v>0.12</v>
      </c>
      <c r="D21" s="393">
        <f t="shared" si="0"/>
        <v>0</v>
      </c>
      <c r="E21" s="338"/>
      <c r="F21" s="348">
        <f t="shared" si="1"/>
        <v>0</v>
      </c>
      <c r="H21" s="337">
        <f t="shared" si="7"/>
        <v>9</v>
      </c>
      <c r="I21" s="340" t="str">
        <f t="shared" si="2"/>
        <v/>
      </c>
      <c r="J21" s="394">
        <v>0.12</v>
      </c>
      <c r="K21" s="346" t="str">
        <f t="shared" si="3"/>
        <v/>
      </c>
      <c r="L21" s="338" t="str">
        <f t="shared" si="4"/>
        <v/>
      </c>
      <c r="M21" s="350">
        <f t="shared" si="5"/>
        <v>0</v>
      </c>
    </row>
    <row r="22" spans="1:13" ht="15" x14ac:dyDescent="0.25">
      <c r="A22" s="337">
        <f t="shared" si="6"/>
        <v>10</v>
      </c>
      <c r="B22" s="338"/>
      <c r="C22" s="394">
        <v>0.12</v>
      </c>
      <c r="D22" s="393">
        <f t="shared" si="0"/>
        <v>0</v>
      </c>
      <c r="E22" s="338"/>
      <c r="F22" s="348">
        <f t="shared" si="1"/>
        <v>0</v>
      </c>
      <c r="H22" s="337">
        <f t="shared" si="7"/>
        <v>10</v>
      </c>
      <c r="I22" s="340" t="str">
        <f t="shared" si="2"/>
        <v/>
      </c>
      <c r="J22" s="394">
        <v>0.12</v>
      </c>
      <c r="K22" s="346" t="str">
        <f t="shared" si="3"/>
        <v/>
      </c>
      <c r="L22" s="338" t="str">
        <f t="shared" si="4"/>
        <v/>
      </c>
      <c r="M22" s="350">
        <f t="shared" si="5"/>
        <v>0</v>
      </c>
    </row>
    <row r="23" spans="1:13" ht="15" x14ac:dyDescent="0.25">
      <c r="A23" s="337">
        <f t="shared" si="6"/>
        <v>11</v>
      </c>
      <c r="B23" s="338"/>
      <c r="C23" s="394">
        <v>0.12</v>
      </c>
      <c r="D23" s="393">
        <f t="shared" si="0"/>
        <v>0</v>
      </c>
      <c r="E23" s="338"/>
      <c r="F23" s="348">
        <f t="shared" si="1"/>
        <v>0</v>
      </c>
      <c r="H23" s="337">
        <f t="shared" si="7"/>
        <v>11</v>
      </c>
      <c r="I23" s="340" t="str">
        <f t="shared" si="2"/>
        <v/>
      </c>
      <c r="J23" s="394">
        <v>0.12</v>
      </c>
      <c r="K23" s="346" t="str">
        <f t="shared" si="3"/>
        <v/>
      </c>
      <c r="L23" s="338" t="str">
        <f t="shared" si="4"/>
        <v/>
      </c>
      <c r="M23" s="350">
        <f t="shared" si="5"/>
        <v>0</v>
      </c>
    </row>
    <row r="24" spans="1:13" ht="15" x14ac:dyDescent="0.25">
      <c r="A24" s="337">
        <f t="shared" si="6"/>
        <v>12</v>
      </c>
      <c r="B24" s="338"/>
      <c r="C24" s="394">
        <v>0.12</v>
      </c>
      <c r="D24" s="393">
        <f t="shared" si="0"/>
        <v>0</v>
      </c>
      <c r="E24" s="338"/>
      <c r="F24" s="348">
        <f t="shared" si="1"/>
        <v>0</v>
      </c>
      <c r="H24" s="337">
        <f t="shared" si="7"/>
        <v>12</v>
      </c>
      <c r="I24" s="340" t="str">
        <f t="shared" si="2"/>
        <v/>
      </c>
      <c r="J24" s="394">
        <v>0.12</v>
      </c>
      <c r="K24" s="346" t="str">
        <f t="shared" si="3"/>
        <v/>
      </c>
      <c r="L24" s="338" t="str">
        <f t="shared" si="4"/>
        <v/>
      </c>
      <c r="M24" s="350">
        <f t="shared" si="5"/>
        <v>0</v>
      </c>
    </row>
    <row r="25" spans="1:13" ht="15" x14ac:dyDescent="0.25">
      <c r="A25" s="337">
        <f t="shared" si="6"/>
        <v>13</v>
      </c>
      <c r="B25" s="338"/>
      <c r="C25" s="394">
        <v>0.12</v>
      </c>
      <c r="D25" s="393">
        <f t="shared" si="0"/>
        <v>0</v>
      </c>
      <c r="E25" s="338"/>
      <c r="F25" s="348">
        <f t="shared" si="1"/>
        <v>0</v>
      </c>
      <c r="H25" s="337">
        <f t="shared" si="7"/>
        <v>13</v>
      </c>
      <c r="I25" s="340" t="str">
        <f t="shared" si="2"/>
        <v/>
      </c>
      <c r="J25" s="394">
        <v>0.12</v>
      </c>
      <c r="K25" s="346" t="str">
        <f t="shared" si="3"/>
        <v/>
      </c>
      <c r="L25" s="338" t="str">
        <f t="shared" si="4"/>
        <v/>
      </c>
      <c r="M25" s="350">
        <f t="shared" si="5"/>
        <v>0</v>
      </c>
    </row>
    <row r="26" spans="1:13" ht="15" x14ac:dyDescent="0.25">
      <c r="A26" s="337">
        <f t="shared" si="6"/>
        <v>14</v>
      </c>
      <c r="B26" s="338"/>
      <c r="C26" s="394">
        <v>0.12</v>
      </c>
      <c r="D26" s="393">
        <f t="shared" si="0"/>
        <v>0</v>
      </c>
      <c r="E26" s="338"/>
      <c r="F26" s="348">
        <f t="shared" si="1"/>
        <v>0</v>
      </c>
      <c r="H26" s="337">
        <f t="shared" si="7"/>
        <v>14</v>
      </c>
      <c r="I26" s="340" t="str">
        <f t="shared" si="2"/>
        <v/>
      </c>
      <c r="J26" s="394">
        <v>0.12</v>
      </c>
      <c r="K26" s="346" t="str">
        <f t="shared" si="3"/>
        <v/>
      </c>
      <c r="L26" s="338" t="str">
        <f t="shared" si="4"/>
        <v/>
      </c>
      <c r="M26" s="350">
        <f t="shared" si="5"/>
        <v>0</v>
      </c>
    </row>
    <row r="27" spans="1:13" ht="15" x14ac:dyDescent="0.25">
      <c r="A27" s="337">
        <f t="shared" si="6"/>
        <v>15</v>
      </c>
      <c r="B27" s="338"/>
      <c r="C27" s="394">
        <v>0.12</v>
      </c>
      <c r="D27" s="393">
        <f t="shared" si="0"/>
        <v>0</v>
      </c>
      <c r="E27" s="338"/>
      <c r="F27" s="348">
        <f t="shared" si="1"/>
        <v>0</v>
      </c>
      <c r="H27" s="337">
        <f t="shared" si="7"/>
        <v>15</v>
      </c>
      <c r="I27" s="340" t="str">
        <f t="shared" si="2"/>
        <v/>
      </c>
      <c r="J27" s="394">
        <v>0.12</v>
      </c>
      <c r="K27" s="346" t="str">
        <f t="shared" si="3"/>
        <v/>
      </c>
      <c r="L27" s="338" t="str">
        <f t="shared" si="4"/>
        <v/>
      </c>
      <c r="M27" s="350">
        <f t="shared" si="5"/>
        <v>0</v>
      </c>
    </row>
    <row r="28" spans="1:13" ht="15" x14ac:dyDescent="0.25">
      <c r="A28" s="337">
        <f t="shared" si="6"/>
        <v>16</v>
      </c>
      <c r="B28" s="338"/>
      <c r="C28" s="394">
        <v>0.12</v>
      </c>
      <c r="D28" s="393">
        <f t="shared" si="0"/>
        <v>0</v>
      </c>
      <c r="E28" s="338"/>
      <c r="F28" s="348">
        <f t="shared" si="1"/>
        <v>0</v>
      </c>
      <c r="H28" s="337">
        <f t="shared" si="7"/>
        <v>16</v>
      </c>
      <c r="I28" s="340" t="str">
        <f t="shared" si="2"/>
        <v/>
      </c>
      <c r="J28" s="394">
        <v>0.12</v>
      </c>
      <c r="K28" s="346" t="str">
        <f t="shared" si="3"/>
        <v/>
      </c>
      <c r="L28" s="338" t="str">
        <f t="shared" si="4"/>
        <v/>
      </c>
      <c r="M28" s="350">
        <f t="shared" si="5"/>
        <v>0</v>
      </c>
    </row>
    <row r="29" spans="1:13" ht="15" x14ac:dyDescent="0.25">
      <c r="A29" s="337">
        <f t="shared" si="6"/>
        <v>17</v>
      </c>
      <c r="B29" s="338"/>
      <c r="C29" s="394">
        <v>0.12</v>
      </c>
      <c r="D29" s="393">
        <f t="shared" si="0"/>
        <v>0</v>
      </c>
      <c r="E29" s="338"/>
      <c r="F29" s="348">
        <f t="shared" si="1"/>
        <v>0</v>
      </c>
      <c r="H29" s="337">
        <f t="shared" si="7"/>
        <v>17</v>
      </c>
      <c r="I29" s="340" t="str">
        <f t="shared" si="2"/>
        <v/>
      </c>
      <c r="J29" s="394">
        <v>0.12</v>
      </c>
      <c r="K29" s="346" t="str">
        <f t="shared" si="3"/>
        <v/>
      </c>
      <c r="L29" s="338" t="str">
        <f t="shared" si="4"/>
        <v/>
      </c>
      <c r="M29" s="350">
        <f t="shared" si="5"/>
        <v>0</v>
      </c>
    </row>
    <row r="30" spans="1:13" ht="15" x14ac:dyDescent="0.25">
      <c r="A30" s="337">
        <f t="shared" si="6"/>
        <v>18</v>
      </c>
      <c r="B30" s="338"/>
      <c r="C30" s="394">
        <v>0.12</v>
      </c>
      <c r="D30" s="393">
        <f t="shared" si="0"/>
        <v>0</v>
      </c>
      <c r="E30" s="338"/>
      <c r="F30" s="348">
        <f t="shared" si="1"/>
        <v>0</v>
      </c>
      <c r="H30" s="337">
        <f t="shared" si="7"/>
        <v>18</v>
      </c>
      <c r="I30" s="340" t="str">
        <f t="shared" si="2"/>
        <v/>
      </c>
      <c r="J30" s="394">
        <v>0.12</v>
      </c>
      <c r="K30" s="346" t="str">
        <f t="shared" si="3"/>
        <v/>
      </c>
      <c r="L30" s="338" t="str">
        <f t="shared" si="4"/>
        <v/>
      </c>
      <c r="M30" s="350">
        <f t="shared" si="5"/>
        <v>0</v>
      </c>
    </row>
    <row r="31" spans="1:13" ht="15" x14ac:dyDescent="0.25">
      <c r="A31" s="337">
        <f t="shared" si="6"/>
        <v>19</v>
      </c>
      <c r="B31" s="338"/>
      <c r="C31" s="394">
        <v>0.12</v>
      </c>
      <c r="D31" s="393">
        <f t="shared" si="0"/>
        <v>0</v>
      </c>
      <c r="E31" s="338"/>
      <c r="F31" s="348">
        <f t="shared" si="1"/>
        <v>0</v>
      </c>
      <c r="H31" s="337">
        <f t="shared" si="7"/>
        <v>19</v>
      </c>
      <c r="I31" s="340" t="str">
        <f t="shared" si="2"/>
        <v/>
      </c>
      <c r="J31" s="394">
        <v>0.12</v>
      </c>
      <c r="K31" s="346" t="str">
        <f t="shared" si="3"/>
        <v/>
      </c>
      <c r="L31" s="338" t="str">
        <f t="shared" si="4"/>
        <v/>
      </c>
      <c r="M31" s="350">
        <f t="shared" si="5"/>
        <v>0</v>
      </c>
    </row>
    <row r="32" spans="1:13" ht="15" x14ac:dyDescent="0.25">
      <c r="A32" s="337">
        <f t="shared" si="6"/>
        <v>20</v>
      </c>
      <c r="B32" s="338"/>
      <c r="C32" s="394">
        <v>0.12</v>
      </c>
      <c r="D32" s="393">
        <f t="shared" si="0"/>
        <v>0</v>
      </c>
      <c r="E32" s="338"/>
      <c r="F32" s="348">
        <f t="shared" si="1"/>
        <v>0</v>
      </c>
      <c r="H32" s="337">
        <f t="shared" si="7"/>
        <v>20</v>
      </c>
      <c r="I32" s="340" t="str">
        <f t="shared" si="2"/>
        <v/>
      </c>
      <c r="J32" s="394">
        <v>0.12</v>
      </c>
      <c r="K32" s="346" t="str">
        <f t="shared" si="3"/>
        <v/>
      </c>
      <c r="L32" s="338" t="str">
        <f t="shared" si="4"/>
        <v/>
      </c>
      <c r="M32" s="350">
        <f t="shared" si="5"/>
        <v>0</v>
      </c>
    </row>
    <row r="33" spans="1:13" ht="15" x14ac:dyDescent="0.25">
      <c r="A33" s="339" t="s">
        <v>468</v>
      </c>
      <c r="B33" s="339"/>
      <c r="C33" s="339"/>
      <c r="D33" s="339"/>
      <c r="E33" s="339"/>
      <c r="F33" s="349">
        <f>SUM(F13:F32)</f>
        <v>0</v>
      </c>
      <c r="H33" s="339" t="s">
        <v>468</v>
      </c>
      <c r="I33" s="339"/>
      <c r="J33" s="339"/>
      <c r="K33" s="339"/>
      <c r="L33" s="339"/>
      <c r="M33" s="347">
        <f>SUM(M13:M32)</f>
        <v>0</v>
      </c>
    </row>
  </sheetData>
  <sheetProtection sort="0" autoFilter="0"/>
  <mergeCells count="2">
    <mergeCell ref="A11:F11"/>
    <mergeCell ref="H11:M11"/>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indexed="50"/>
    <pageSetUpPr autoPageBreaks="0" fitToPage="1"/>
  </sheetPr>
  <dimension ref="A1:X79"/>
  <sheetViews>
    <sheetView showGridLines="0" zoomScaleNormal="100" workbookViewId="0">
      <pane ySplit="10" topLeftCell="A11" activePane="bottomLeft" state="frozen"/>
      <selection activeCell="D7" sqref="D7"/>
      <selection pane="bottomLeft" activeCell="C6" sqref="C6"/>
    </sheetView>
  </sheetViews>
  <sheetFormatPr baseColWidth="10" defaultRowHeight="11.25" x14ac:dyDescent="0.2"/>
  <cols>
    <col min="1" max="1" width="4.5703125" style="12" customWidth="1"/>
    <col min="2" max="2" width="7.140625" style="12" customWidth="1"/>
    <col min="3" max="3" width="36.5703125" style="12" customWidth="1"/>
    <col min="4" max="4" width="8.28515625" style="14" bestFit="1" customWidth="1"/>
    <col min="5" max="5" width="12" style="14" customWidth="1"/>
    <col min="6" max="6" width="7.42578125" style="14" customWidth="1"/>
    <col min="7" max="8" width="12" style="8" customWidth="1"/>
    <col min="9" max="9" width="2.85546875" style="80" hidden="1" customWidth="1"/>
    <col min="10" max="12" width="2.85546875" style="31" hidden="1" customWidth="1"/>
    <col min="13" max="13" width="38.28515625" style="12" customWidth="1"/>
    <col min="14" max="16384" width="11.42578125" style="12"/>
  </cols>
  <sheetData>
    <row r="1" spans="1:24" ht="12" thickBot="1" x14ac:dyDescent="0.25">
      <c r="A1" s="511" t="s">
        <v>443</v>
      </c>
      <c r="B1" s="512"/>
      <c r="C1" s="30">
        <f>'allg. Daten'!D24</f>
        <v>0</v>
      </c>
      <c r="D1" s="17"/>
      <c r="E1" s="17"/>
      <c r="F1" s="17"/>
    </row>
    <row r="2" spans="1:24" ht="12" thickBot="1" x14ac:dyDescent="0.25">
      <c r="A2" s="513"/>
      <c r="B2" s="514"/>
      <c r="C2" s="313" t="s">
        <v>722</v>
      </c>
      <c r="D2" s="314"/>
      <c r="E2" s="297"/>
      <c r="F2" s="299"/>
      <c r="G2" s="25"/>
      <c r="H2" s="300"/>
      <c r="I2" s="301"/>
      <c r="J2" s="302"/>
      <c r="K2" s="302"/>
      <c r="L2" s="302"/>
      <c r="M2" s="303"/>
      <c r="X2" s="12" t="s">
        <v>630</v>
      </c>
    </row>
    <row r="3" spans="1:24" ht="18" customHeight="1" x14ac:dyDescent="0.2">
      <c r="C3" s="12" t="s">
        <v>611</v>
      </c>
    </row>
    <row r="4" spans="1:24" x14ac:dyDescent="0.2">
      <c r="C4" s="21"/>
    </row>
    <row r="5" spans="1:24" ht="33.75" x14ac:dyDescent="0.2">
      <c r="A5" s="167" t="str">
        <f>Zus.!A2</f>
        <v>V. 18.10.24</v>
      </c>
      <c r="C5" s="113" t="s">
        <v>16</v>
      </c>
      <c r="D5" s="515" t="s">
        <v>431</v>
      </c>
      <c r="E5" s="516"/>
      <c r="F5" s="517"/>
      <c r="G5" s="135" t="s">
        <v>387</v>
      </c>
      <c r="H5" s="135" t="s">
        <v>389</v>
      </c>
      <c r="M5" s="295" t="str">
        <f>IF(C8&lt;0,"Die geplanten Ausgaben wurden überschritten. Begründung erforderlich!","")</f>
        <v/>
      </c>
    </row>
    <row r="6" spans="1:24" x14ac:dyDescent="0.2">
      <c r="A6" s="507" t="s">
        <v>6</v>
      </c>
      <c r="B6" s="508"/>
      <c r="C6" s="458"/>
      <c r="D6" s="518"/>
      <c r="E6" s="519"/>
      <c r="F6" s="519"/>
      <c r="G6" s="25"/>
      <c r="H6" s="25"/>
      <c r="I6" s="81"/>
      <c r="J6" s="32"/>
      <c r="K6" s="32"/>
      <c r="L6" s="32"/>
    </row>
    <row r="7" spans="1:24" x14ac:dyDescent="0.2">
      <c r="A7" s="507" t="s">
        <v>7</v>
      </c>
      <c r="B7" s="508" t="s">
        <v>0</v>
      </c>
      <c r="C7" s="37">
        <f>SUM(E11:E13994)</f>
        <v>0</v>
      </c>
      <c r="D7" s="520">
        <f>SUM(D11:D13994)</f>
        <v>0</v>
      </c>
      <c r="E7" s="521"/>
      <c r="F7" s="522"/>
      <c r="G7" s="23">
        <f>SUM(G11:G13995)</f>
        <v>0</v>
      </c>
      <c r="H7" s="23">
        <f>SUM(H11:H13995)</f>
        <v>0</v>
      </c>
      <c r="I7" s="81"/>
      <c r="J7" s="32"/>
      <c r="K7" s="32"/>
      <c r="L7" s="32"/>
      <c r="W7" s="35">
        <f>SUM(E11:E13986)</f>
        <v>0</v>
      </c>
      <c r="X7" s="35">
        <f>G7</f>
        <v>0</v>
      </c>
    </row>
    <row r="8" spans="1:24" ht="12" customHeight="1" x14ac:dyDescent="0.2">
      <c r="A8" s="507" t="s">
        <v>8</v>
      </c>
      <c r="B8" s="508" t="s">
        <v>0</v>
      </c>
      <c r="C8" s="37">
        <f>C6-C7</f>
        <v>0</v>
      </c>
      <c r="D8" s="509">
        <f>D6-D7</f>
        <v>0</v>
      </c>
      <c r="E8" s="510"/>
      <c r="F8" s="510"/>
      <c r="G8" s="41"/>
      <c r="H8" s="9"/>
      <c r="I8" s="82"/>
      <c r="J8" s="109"/>
      <c r="K8" s="109"/>
      <c r="L8" s="109"/>
    </row>
    <row r="9" spans="1:24" s="167" customFormat="1" ht="17.25" hidden="1" customHeight="1" x14ac:dyDescent="0.2">
      <c r="A9" s="169"/>
      <c r="B9" s="167" t="s">
        <v>418</v>
      </c>
      <c r="C9" s="174"/>
      <c r="D9" s="175"/>
      <c r="E9" s="163" t="s">
        <v>417</v>
      </c>
      <c r="F9" s="163" t="s">
        <v>416</v>
      </c>
      <c r="G9" s="168" t="s">
        <v>415</v>
      </c>
      <c r="H9" s="164"/>
      <c r="I9" s="165"/>
      <c r="J9" s="165"/>
      <c r="K9" s="166"/>
      <c r="L9" s="166"/>
      <c r="M9" s="167" t="s">
        <v>419</v>
      </c>
    </row>
    <row r="10" spans="1:24" s="290" customFormat="1" ht="33.75" x14ac:dyDescent="0.2">
      <c r="A10" s="26" t="s">
        <v>1</v>
      </c>
      <c r="B10" s="26" t="s">
        <v>2</v>
      </c>
      <c r="C10" s="26" t="s">
        <v>629</v>
      </c>
      <c r="D10" s="159" t="s">
        <v>423</v>
      </c>
      <c r="E10" s="160" t="s">
        <v>388</v>
      </c>
      <c r="F10" s="161" t="s">
        <v>25</v>
      </c>
      <c r="G10" s="160" t="s">
        <v>24</v>
      </c>
      <c r="H10" s="160" t="s">
        <v>389</v>
      </c>
      <c r="I10" s="153" t="s">
        <v>390</v>
      </c>
      <c r="J10" s="153" t="s">
        <v>391</v>
      </c>
      <c r="K10" s="151" t="s">
        <v>392</v>
      </c>
      <c r="L10" s="151" t="s">
        <v>393</v>
      </c>
      <c r="M10" s="26" t="s">
        <v>394</v>
      </c>
    </row>
    <row r="11" spans="1:24" x14ac:dyDescent="0.2">
      <c r="A11" s="28" t="str">
        <f>IF(OR(E11&lt;&gt;"",E12&lt;&gt;""),1,"")</f>
        <v/>
      </c>
      <c r="B11" s="400" t="s">
        <v>469</v>
      </c>
      <c r="C11" s="401" t="s">
        <v>586</v>
      </c>
      <c r="D11" s="158"/>
      <c r="E11" s="48"/>
      <c r="F11" s="53"/>
      <c r="G11" s="415" t="str">
        <f t="shared" ref="G11:G74" si="0">IF(E11&lt;&gt;"",E11,"")</f>
        <v/>
      </c>
      <c r="H11" s="416" t="str">
        <f t="shared" ref="H11:H74" si="1">IF(G11&lt;&gt;"",G11-E11,"")</f>
        <v/>
      </c>
      <c r="I11" s="417"/>
      <c r="J11" s="417"/>
      <c r="K11" s="418" t="s">
        <v>395</v>
      </c>
      <c r="L11" s="151" t="str">
        <f t="shared" ref="L11:L74" si="2">IF(AND(I11="x",J11="x",K11="x"),"x","")</f>
        <v/>
      </c>
      <c r="M11" s="419"/>
    </row>
    <row r="12" spans="1:24" x14ac:dyDescent="0.2">
      <c r="A12" s="28" t="str">
        <f t="shared" ref="A12:A75" si="3">IF(E12&lt;&gt;"",A11+1,"")</f>
        <v/>
      </c>
      <c r="B12" s="52"/>
      <c r="C12" s="47"/>
      <c r="D12" s="158"/>
      <c r="E12" s="48"/>
      <c r="F12" s="53"/>
      <c r="G12" s="415" t="str">
        <f t="shared" si="0"/>
        <v/>
      </c>
      <c r="H12" s="416" t="str">
        <f t="shared" si="1"/>
        <v/>
      </c>
      <c r="I12" s="417"/>
      <c r="J12" s="417"/>
      <c r="K12" s="418" t="s">
        <v>395</v>
      </c>
      <c r="L12" s="151" t="str">
        <f t="shared" si="2"/>
        <v/>
      </c>
      <c r="M12" s="419"/>
    </row>
    <row r="13" spans="1:24" x14ac:dyDescent="0.2">
      <c r="A13" s="28" t="str">
        <f t="shared" si="3"/>
        <v/>
      </c>
      <c r="B13" s="52"/>
      <c r="C13" s="47"/>
      <c r="D13" s="158"/>
      <c r="E13" s="48"/>
      <c r="F13" s="53"/>
      <c r="G13" s="415" t="str">
        <f t="shared" si="0"/>
        <v/>
      </c>
      <c r="H13" s="416" t="str">
        <f t="shared" si="1"/>
        <v/>
      </c>
      <c r="I13" s="417"/>
      <c r="J13" s="417"/>
      <c r="K13" s="418" t="s">
        <v>395</v>
      </c>
      <c r="L13" s="151" t="str">
        <f t="shared" si="2"/>
        <v/>
      </c>
      <c r="M13" s="419"/>
    </row>
    <row r="14" spans="1:24" x14ac:dyDescent="0.2">
      <c r="A14" s="28" t="str">
        <f t="shared" si="3"/>
        <v/>
      </c>
      <c r="B14" s="52"/>
      <c r="C14" s="47"/>
      <c r="D14" s="158"/>
      <c r="E14" s="48"/>
      <c r="F14" s="53"/>
      <c r="G14" s="415" t="str">
        <f t="shared" si="0"/>
        <v/>
      </c>
      <c r="H14" s="416" t="str">
        <f t="shared" si="1"/>
        <v/>
      </c>
      <c r="I14" s="417"/>
      <c r="J14" s="417"/>
      <c r="K14" s="418" t="s">
        <v>395</v>
      </c>
      <c r="L14" s="151" t="str">
        <f t="shared" si="2"/>
        <v/>
      </c>
      <c r="M14" s="419"/>
    </row>
    <row r="15" spans="1:24" x14ac:dyDescent="0.2">
      <c r="A15" s="28" t="str">
        <f t="shared" si="3"/>
        <v/>
      </c>
      <c r="B15" s="52"/>
      <c r="C15" s="47"/>
      <c r="D15" s="158"/>
      <c r="E15" s="48"/>
      <c r="F15" s="53"/>
      <c r="G15" s="415" t="str">
        <f t="shared" si="0"/>
        <v/>
      </c>
      <c r="H15" s="416" t="str">
        <f t="shared" si="1"/>
        <v/>
      </c>
      <c r="I15" s="417"/>
      <c r="J15" s="417"/>
      <c r="K15" s="418" t="s">
        <v>395</v>
      </c>
      <c r="L15" s="151" t="str">
        <f t="shared" si="2"/>
        <v/>
      </c>
      <c r="M15" s="419"/>
    </row>
    <row r="16" spans="1:24" x14ac:dyDescent="0.2">
      <c r="A16" s="28" t="str">
        <f t="shared" si="3"/>
        <v/>
      </c>
      <c r="B16" s="52"/>
      <c r="C16" s="47"/>
      <c r="D16" s="158"/>
      <c r="E16" s="48"/>
      <c r="F16" s="53"/>
      <c r="G16" s="415" t="str">
        <f t="shared" si="0"/>
        <v/>
      </c>
      <c r="H16" s="416" t="str">
        <f t="shared" si="1"/>
        <v/>
      </c>
      <c r="I16" s="417"/>
      <c r="J16" s="417"/>
      <c r="K16" s="418" t="s">
        <v>395</v>
      </c>
      <c r="L16" s="151" t="str">
        <f t="shared" si="2"/>
        <v/>
      </c>
      <c r="M16" s="419"/>
    </row>
    <row r="17" spans="1:13" x14ac:dyDescent="0.2">
      <c r="A17" s="28" t="str">
        <f t="shared" si="3"/>
        <v/>
      </c>
      <c r="B17" s="52"/>
      <c r="C17" s="47"/>
      <c r="D17" s="158"/>
      <c r="E17" s="48"/>
      <c r="F17" s="53"/>
      <c r="G17" s="415" t="str">
        <f t="shared" si="0"/>
        <v/>
      </c>
      <c r="H17" s="416" t="str">
        <f t="shared" si="1"/>
        <v/>
      </c>
      <c r="I17" s="417"/>
      <c r="J17" s="417"/>
      <c r="K17" s="418" t="s">
        <v>395</v>
      </c>
      <c r="L17" s="151" t="str">
        <f t="shared" si="2"/>
        <v/>
      </c>
      <c r="M17" s="419"/>
    </row>
    <row r="18" spans="1:13" x14ac:dyDescent="0.2">
      <c r="A18" s="28" t="str">
        <f t="shared" si="3"/>
        <v/>
      </c>
      <c r="B18" s="52"/>
      <c r="C18" s="47"/>
      <c r="D18" s="158"/>
      <c r="E18" s="48"/>
      <c r="F18" s="53"/>
      <c r="G18" s="415" t="str">
        <f t="shared" si="0"/>
        <v/>
      </c>
      <c r="H18" s="416" t="str">
        <f t="shared" si="1"/>
        <v/>
      </c>
      <c r="I18" s="417"/>
      <c r="J18" s="417"/>
      <c r="K18" s="418" t="s">
        <v>395</v>
      </c>
      <c r="L18" s="151" t="str">
        <f t="shared" si="2"/>
        <v/>
      </c>
      <c r="M18" s="419"/>
    </row>
    <row r="19" spans="1:13" x14ac:dyDescent="0.2">
      <c r="A19" s="28" t="str">
        <f t="shared" si="3"/>
        <v/>
      </c>
      <c r="B19" s="52"/>
      <c r="C19" s="47"/>
      <c r="D19" s="158"/>
      <c r="E19" s="48"/>
      <c r="F19" s="53"/>
      <c r="G19" s="415" t="str">
        <f t="shared" si="0"/>
        <v/>
      </c>
      <c r="H19" s="416" t="str">
        <f t="shared" si="1"/>
        <v/>
      </c>
      <c r="I19" s="417"/>
      <c r="J19" s="417"/>
      <c r="K19" s="418" t="s">
        <v>395</v>
      </c>
      <c r="L19" s="151" t="str">
        <f t="shared" si="2"/>
        <v/>
      </c>
      <c r="M19" s="419"/>
    </row>
    <row r="20" spans="1:13" x14ac:dyDescent="0.2">
      <c r="A20" s="28" t="str">
        <f t="shared" si="3"/>
        <v/>
      </c>
      <c r="B20" s="52"/>
      <c r="C20" s="47"/>
      <c r="D20" s="158"/>
      <c r="E20" s="48"/>
      <c r="F20" s="53"/>
      <c r="G20" s="415" t="str">
        <f t="shared" si="0"/>
        <v/>
      </c>
      <c r="H20" s="416" t="str">
        <f t="shared" si="1"/>
        <v/>
      </c>
      <c r="I20" s="417"/>
      <c r="J20" s="417"/>
      <c r="K20" s="418" t="s">
        <v>395</v>
      </c>
      <c r="L20" s="151" t="str">
        <f t="shared" si="2"/>
        <v/>
      </c>
      <c r="M20" s="419"/>
    </row>
    <row r="21" spans="1:13" x14ac:dyDescent="0.2">
      <c r="A21" s="28" t="str">
        <f t="shared" si="3"/>
        <v/>
      </c>
      <c r="B21" s="52"/>
      <c r="C21" s="47"/>
      <c r="D21" s="158"/>
      <c r="E21" s="48"/>
      <c r="F21" s="53"/>
      <c r="G21" s="415" t="str">
        <f t="shared" si="0"/>
        <v/>
      </c>
      <c r="H21" s="416" t="str">
        <f t="shared" si="1"/>
        <v/>
      </c>
      <c r="I21" s="417"/>
      <c r="J21" s="417"/>
      <c r="K21" s="418" t="s">
        <v>395</v>
      </c>
      <c r="L21" s="151" t="str">
        <f t="shared" si="2"/>
        <v/>
      </c>
      <c r="M21" s="419"/>
    </row>
    <row r="22" spans="1:13" x14ac:dyDescent="0.2">
      <c r="A22" s="28" t="str">
        <f t="shared" si="3"/>
        <v/>
      </c>
      <c r="B22" s="52"/>
      <c r="C22" s="47"/>
      <c r="D22" s="158"/>
      <c r="E22" s="48"/>
      <c r="F22" s="53"/>
      <c r="G22" s="415" t="str">
        <f t="shared" si="0"/>
        <v/>
      </c>
      <c r="H22" s="416" t="str">
        <f t="shared" si="1"/>
        <v/>
      </c>
      <c r="I22" s="417"/>
      <c r="J22" s="417"/>
      <c r="K22" s="418" t="s">
        <v>395</v>
      </c>
      <c r="L22" s="151" t="str">
        <f t="shared" si="2"/>
        <v/>
      </c>
      <c r="M22" s="419"/>
    </row>
    <row r="23" spans="1:13" x14ac:dyDescent="0.2">
      <c r="A23" s="28" t="str">
        <f t="shared" si="3"/>
        <v/>
      </c>
      <c r="B23" s="52"/>
      <c r="C23" s="47"/>
      <c r="D23" s="158"/>
      <c r="E23" s="48"/>
      <c r="F23" s="53"/>
      <c r="G23" s="415" t="str">
        <f t="shared" si="0"/>
        <v/>
      </c>
      <c r="H23" s="416" t="str">
        <f t="shared" si="1"/>
        <v/>
      </c>
      <c r="I23" s="417"/>
      <c r="J23" s="417"/>
      <c r="K23" s="418" t="s">
        <v>395</v>
      </c>
      <c r="L23" s="151" t="str">
        <f t="shared" si="2"/>
        <v/>
      </c>
      <c r="M23" s="419"/>
    </row>
    <row r="24" spans="1:13" x14ac:dyDescent="0.2">
      <c r="A24" s="28" t="str">
        <f t="shared" si="3"/>
        <v/>
      </c>
      <c r="B24" s="52"/>
      <c r="C24" s="47"/>
      <c r="D24" s="158"/>
      <c r="E24" s="48"/>
      <c r="F24" s="53"/>
      <c r="G24" s="415" t="str">
        <f t="shared" si="0"/>
        <v/>
      </c>
      <c r="H24" s="416" t="str">
        <f t="shared" si="1"/>
        <v/>
      </c>
      <c r="I24" s="417"/>
      <c r="J24" s="417"/>
      <c r="K24" s="418" t="s">
        <v>395</v>
      </c>
      <c r="L24" s="151" t="str">
        <f t="shared" si="2"/>
        <v/>
      </c>
      <c r="M24" s="419"/>
    </row>
    <row r="25" spans="1:13" x14ac:dyDescent="0.2">
      <c r="A25" s="28" t="str">
        <f t="shared" si="3"/>
        <v/>
      </c>
      <c r="B25" s="52"/>
      <c r="C25" s="47"/>
      <c r="D25" s="158"/>
      <c r="E25" s="48"/>
      <c r="F25" s="53"/>
      <c r="G25" s="415" t="str">
        <f t="shared" si="0"/>
        <v/>
      </c>
      <c r="H25" s="416" t="str">
        <f t="shared" si="1"/>
        <v/>
      </c>
      <c r="I25" s="417"/>
      <c r="J25" s="417"/>
      <c r="K25" s="418" t="s">
        <v>395</v>
      </c>
      <c r="L25" s="151" t="str">
        <f t="shared" si="2"/>
        <v/>
      </c>
      <c r="M25" s="419"/>
    </row>
    <row r="26" spans="1:13" x14ac:dyDescent="0.2">
      <c r="A26" s="28" t="str">
        <f t="shared" si="3"/>
        <v/>
      </c>
      <c r="B26" s="52"/>
      <c r="C26" s="47"/>
      <c r="D26" s="158"/>
      <c r="E26" s="48"/>
      <c r="F26" s="53"/>
      <c r="G26" s="415" t="str">
        <f t="shared" si="0"/>
        <v/>
      </c>
      <c r="H26" s="416" t="str">
        <f t="shared" si="1"/>
        <v/>
      </c>
      <c r="I26" s="417"/>
      <c r="J26" s="417"/>
      <c r="K26" s="418" t="s">
        <v>395</v>
      </c>
      <c r="L26" s="151" t="str">
        <f t="shared" si="2"/>
        <v/>
      </c>
      <c r="M26" s="419"/>
    </row>
    <row r="27" spans="1:13" x14ac:dyDescent="0.2">
      <c r="A27" s="28" t="str">
        <f t="shared" si="3"/>
        <v/>
      </c>
      <c r="B27" s="52"/>
      <c r="C27" s="47"/>
      <c r="D27" s="158"/>
      <c r="E27" s="48"/>
      <c r="F27" s="53"/>
      <c r="G27" s="415" t="str">
        <f t="shared" si="0"/>
        <v/>
      </c>
      <c r="H27" s="416" t="str">
        <f t="shared" si="1"/>
        <v/>
      </c>
      <c r="I27" s="417"/>
      <c r="J27" s="417"/>
      <c r="K27" s="418" t="s">
        <v>395</v>
      </c>
      <c r="L27" s="151" t="str">
        <f t="shared" si="2"/>
        <v/>
      </c>
      <c r="M27" s="419"/>
    </row>
    <row r="28" spans="1:13" x14ac:dyDescent="0.2">
      <c r="A28" s="28" t="str">
        <f t="shared" si="3"/>
        <v/>
      </c>
      <c r="B28" s="52"/>
      <c r="C28" s="47"/>
      <c r="D28" s="158"/>
      <c r="E28" s="48"/>
      <c r="F28" s="53"/>
      <c r="G28" s="415" t="str">
        <f t="shared" si="0"/>
        <v/>
      </c>
      <c r="H28" s="416" t="str">
        <f t="shared" si="1"/>
        <v/>
      </c>
      <c r="I28" s="417"/>
      <c r="J28" s="417"/>
      <c r="K28" s="418" t="s">
        <v>395</v>
      </c>
      <c r="L28" s="151" t="str">
        <f t="shared" si="2"/>
        <v/>
      </c>
      <c r="M28" s="419"/>
    </row>
    <row r="29" spans="1:13" x14ac:dyDescent="0.2">
      <c r="A29" s="28" t="str">
        <f t="shared" si="3"/>
        <v/>
      </c>
      <c r="B29" s="52"/>
      <c r="C29" s="47"/>
      <c r="D29" s="158"/>
      <c r="E29" s="48"/>
      <c r="F29" s="53"/>
      <c r="G29" s="415" t="str">
        <f t="shared" si="0"/>
        <v/>
      </c>
      <c r="H29" s="416" t="str">
        <f t="shared" si="1"/>
        <v/>
      </c>
      <c r="I29" s="417"/>
      <c r="J29" s="417"/>
      <c r="K29" s="418" t="s">
        <v>395</v>
      </c>
      <c r="L29" s="151" t="str">
        <f t="shared" si="2"/>
        <v/>
      </c>
      <c r="M29" s="419"/>
    </row>
    <row r="30" spans="1:13" x14ac:dyDescent="0.2">
      <c r="A30" s="28" t="str">
        <f t="shared" si="3"/>
        <v/>
      </c>
      <c r="B30" s="52"/>
      <c r="C30" s="47"/>
      <c r="D30" s="158"/>
      <c r="E30" s="48"/>
      <c r="F30" s="53"/>
      <c r="G30" s="415" t="str">
        <f t="shared" si="0"/>
        <v/>
      </c>
      <c r="H30" s="416" t="str">
        <f t="shared" si="1"/>
        <v/>
      </c>
      <c r="I30" s="417"/>
      <c r="J30" s="417"/>
      <c r="K30" s="418" t="s">
        <v>395</v>
      </c>
      <c r="L30" s="151" t="str">
        <f t="shared" si="2"/>
        <v/>
      </c>
      <c r="M30" s="419"/>
    </row>
    <row r="31" spans="1:13" x14ac:dyDescent="0.2">
      <c r="A31" s="28" t="str">
        <f t="shared" si="3"/>
        <v/>
      </c>
      <c r="B31" s="52"/>
      <c r="C31" s="47"/>
      <c r="D31" s="158"/>
      <c r="E31" s="48"/>
      <c r="F31" s="53"/>
      <c r="G31" s="415" t="str">
        <f t="shared" si="0"/>
        <v/>
      </c>
      <c r="H31" s="416" t="str">
        <f t="shared" si="1"/>
        <v/>
      </c>
      <c r="I31" s="417"/>
      <c r="J31" s="417"/>
      <c r="K31" s="418" t="s">
        <v>395</v>
      </c>
      <c r="L31" s="151" t="str">
        <f t="shared" si="2"/>
        <v/>
      </c>
      <c r="M31" s="419"/>
    </row>
    <row r="32" spans="1:13" x14ac:dyDescent="0.2">
      <c r="A32" s="28" t="str">
        <f t="shared" si="3"/>
        <v/>
      </c>
      <c r="B32" s="52"/>
      <c r="C32" s="47"/>
      <c r="D32" s="158"/>
      <c r="E32" s="48"/>
      <c r="F32" s="53"/>
      <c r="G32" s="415" t="str">
        <f t="shared" si="0"/>
        <v/>
      </c>
      <c r="H32" s="416" t="str">
        <f t="shared" si="1"/>
        <v/>
      </c>
      <c r="I32" s="417"/>
      <c r="J32" s="417"/>
      <c r="K32" s="418" t="s">
        <v>395</v>
      </c>
      <c r="L32" s="151" t="str">
        <f t="shared" si="2"/>
        <v/>
      </c>
      <c r="M32" s="419"/>
    </row>
    <row r="33" spans="1:13" x14ac:dyDescent="0.2">
      <c r="A33" s="28" t="str">
        <f t="shared" si="3"/>
        <v/>
      </c>
      <c r="B33" s="52"/>
      <c r="C33" s="47"/>
      <c r="D33" s="158"/>
      <c r="E33" s="48"/>
      <c r="F33" s="53"/>
      <c r="G33" s="415" t="str">
        <f t="shared" si="0"/>
        <v/>
      </c>
      <c r="H33" s="416" t="str">
        <f t="shared" si="1"/>
        <v/>
      </c>
      <c r="I33" s="417"/>
      <c r="J33" s="417"/>
      <c r="K33" s="418" t="s">
        <v>395</v>
      </c>
      <c r="L33" s="151" t="str">
        <f t="shared" si="2"/>
        <v/>
      </c>
      <c r="M33" s="419"/>
    </row>
    <row r="34" spans="1:13" x14ac:dyDescent="0.2">
      <c r="A34" s="28" t="str">
        <f t="shared" si="3"/>
        <v/>
      </c>
      <c r="B34" s="52"/>
      <c r="C34" s="47"/>
      <c r="D34" s="158"/>
      <c r="E34" s="48"/>
      <c r="F34" s="53"/>
      <c r="G34" s="415" t="str">
        <f t="shared" si="0"/>
        <v/>
      </c>
      <c r="H34" s="416" t="str">
        <f t="shared" si="1"/>
        <v/>
      </c>
      <c r="I34" s="417"/>
      <c r="J34" s="417"/>
      <c r="K34" s="418" t="s">
        <v>395</v>
      </c>
      <c r="L34" s="151" t="str">
        <f t="shared" si="2"/>
        <v/>
      </c>
      <c r="M34" s="419"/>
    </row>
    <row r="35" spans="1:13" x14ac:dyDescent="0.2">
      <c r="A35" s="28" t="str">
        <f t="shared" si="3"/>
        <v/>
      </c>
      <c r="B35" s="52"/>
      <c r="C35" s="47"/>
      <c r="D35" s="158"/>
      <c r="E35" s="48"/>
      <c r="F35" s="53"/>
      <c r="G35" s="415" t="str">
        <f t="shared" si="0"/>
        <v/>
      </c>
      <c r="H35" s="416" t="str">
        <f t="shared" si="1"/>
        <v/>
      </c>
      <c r="I35" s="417"/>
      <c r="J35" s="417"/>
      <c r="K35" s="418" t="s">
        <v>395</v>
      </c>
      <c r="L35" s="151" t="str">
        <f t="shared" si="2"/>
        <v/>
      </c>
      <c r="M35" s="419"/>
    </row>
    <row r="36" spans="1:13" x14ac:dyDescent="0.2">
      <c r="A36" s="28" t="str">
        <f t="shared" si="3"/>
        <v/>
      </c>
      <c r="B36" s="52"/>
      <c r="C36" s="47"/>
      <c r="D36" s="158"/>
      <c r="E36" s="48"/>
      <c r="F36" s="53"/>
      <c r="G36" s="415" t="str">
        <f t="shared" si="0"/>
        <v/>
      </c>
      <c r="H36" s="416" t="str">
        <f t="shared" si="1"/>
        <v/>
      </c>
      <c r="I36" s="417"/>
      <c r="J36" s="417"/>
      <c r="K36" s="418" t="s">
        <v>395</v>
      </c>
      <c r="L36" s="151" t="str">
        <f t="shared" si="2"/>
        <v/>
      </c>
      <c r="M36" s="419"/>
    </row>
    <row r="37" spans="1:13" x14ac:dyDescent="0.2">
      <c r="A37" s="28" t="str">
        <f t="shared" si="3"/>
        <v/>
      </c>
      <c r="B37" s="52"/>
      <c r="C37" s="47"/>
      <c r="D37" s="158"/>
      <c r="E37" s="48"/>
      <c r="F37" s="53"/>
      <c r="G37" s="415" t="str">
        <f t="shared" si="0"/>
        <v/>
      </c>
      <c r="H37" s="416" t="str">
        <f t="shared" si="1"/>
        <v/>
      </c>
      <c r="I37" s="417"/>
      <c r="J37" s="417"/>
      <c r="K37" s="418" t="s">
        <v>395</v>
      </c>
      <c r="L37" s="151" t="str">
        <f t="shared" si="2"/>
        <v/>
      </c>
      <c r="M37" s="419"/>
    </row>
    <row r="38" spans="1:13" x14ac:dyDescent="0.2">
      <c r="A38" s="28" t="str">
        <f t="shared" si="3"/>
        <v/>
      </c>
      <c r="B38" s="52"/>
      <c r="C38" s="47"/>
      <c r="D38" s="158"/>
      <c r="E38" s="48"/>
      <c r="F38" s="53"/>
      <c r="G38" s="415" t="str">
        <f t="shared" si="0"/>
        <v/>
      </c>
      <c r="H38" s="416" t="str">
        <f t="shared" si="1"/>
        <v/>
      </c>
      <c r="I38" s="417"/>
      <c r="J38" s="417"/>
      <c r="K38" s="418" t="s">
        <v>395</v>
      </c>
      <c r="L38" s="151" t="str">
        <f t="shared" si="2"/>
        <v/>
      </c>
      <c r="M38" s="419"/>
    </row>
    <row r="39" spans="1:13" x14ac:dyDescent="0.2">
      <c r="A39" s="28" t="str">
        <f t="shared" si="3"/>
        <v/>
      </c>
      <c r="B39" s="52"/>
      <c r="C39" s="47"/>
      <c r="D39" s="158"/>
      <c r="E39" s="48"/>
      <c r="F39" s="53"/>
      <c r="G39" s="415" t="str">
        <f t="shared" si="0"/>
        <v/>
      </c>
      <c r="H39" s="416" t="str">
        <f t="shared" si="1"/>
        <v/>
      </c>
      <c r="I39" s="417"/>
      <c r="J39" s="417"/>
      <c r="K39" s="418" t="s">
        <v>395</v>
      </c>
      <c r="L39" s="151" t="str">
        <f t="shared" si="2"/>
        <v/>
      </c>
      <c r="M39" s="419"/>
    </row>
    <row r="40" spans="1:13" x14ac:dyDescent="0.2">
      <c r="A40" s="28" t="str">
        <f t="shared" si="3"/>
        <v/>
      </c>
      <c r="B40" s="52"/>
      <c r="C40" s="47"/>
      <c r="D40" s="158"/>
      <c r="E40" s="48"/>
      <c r="F40" s="53"/>
      <c r="G40" s="415" t="str">
        <f t="shared" si="0"/>
        <v/>
      </c>
      <c r="H40" s="416" t="str">
        <f t="shared" si="1"/>
        <v/>
      </c>
      <c r="I40" s="417"/>
      <c r="J40" s="417"/>
      <c r="K40" s="418" t="s">
        <v>395</v>
      </c>
      <c r="L40" s="151" t="str">
        <f t="shared" si="2"/>
        <v/>
      </c>
      <c r="M40" s="419"/>
    </row>
    <row r="41" spans="1:13" x14ac:dyDescent="0.2">
      <c r="A41" s="28" t="str">
        <f t="shared" si="3"/>
        <v/>
      </c>
      <c r="B41" s="52"/>
      <c r="C41" s="47"/>
      <c r="D41" s="158"/>
      <c r="E41" s="48"/>
      <c r="F41" s="53"/>
      <c r="G41" s="415" t="str">
        <f t="shared" si="0"/>
        <v/>
      </c>
      <c r="H41" s="416" t="str">
        <f t="shared" si="1"/>
        <v/>
      </c>
      <c r="I41" s="417"/>
      <c r="J41" s="417"/>
      <c r="K41" s="418" t="s">
        <v>395</v>
      </c>
      <c r="L41" s="151" t="str">
        <f t="shared" si="2"/>
        <v/>
      </c>
      <c r="M41" s="419"/>
    </row>
    <row r="42" spans="1:13" x14ac:dyDescent="0.2">
      <c r="A42" s="28" t="str">
        <f t="shared" si="3"/>
        <v/>
      </c>
      <c r="B42" s="52"/>
      <c r="C42" s="47"/>
      <c r="D42" s="158"/>
      <c r="E42" s="48"/>
      <c r="F42" s="53"/>
      <c r="G42" s="415" t="str">
        <f t="shared" si="0"/>
        <v/>
      </c>
      <c r="H42" s="416" t="str">
        <f t="shared" si="1"/>
        <v/>
      </c>
      <c r="I42" s="417"/>
      <c r="J42" s="417"/>
      <c r="K42" s="418" t="s">
        <v>395</v>
      </c>
      <c r="L42" s="151" t="str">
        <f t="shared" si="2"/>
        <v/>
      </c>
      <c r="M42" s="419"/>
    </row>
    <row r="43" spans="1:13" x14ac:dyDescent="0.2">
      <c r="A43" s="28" t="str">
        <f t="shared" si="3"/>
        <v/>
      </c>
      <c r="B43" s="52"/>
      <c r="C43" s="47"/>
      <c r="D43" s="158"/>
      <c r="E43" s="48"/>
      <c r="F43" s="53"/>
      <c r="G43" s="415" t="str">
        <f t="shared" si="0"/>
        <v/>
      </c>
      <c r="H43" s="416" t="str">
        <f t="shared" si="1"/>
        <v/>
      </c>
      <c r="I43" s="417"/>
      <c r="J43" s="417"/>
      <c r="K43" s="418" t="s">
        <v>395</v>
      </c>
      <c r="L43" s="151" t="str">
        <f t="shared" si="2"/>
        <v/>
      </c>
      <c r="M43" s="419"/>
    </row>
    <row r="44" spans="1:13" x14ac:dyDescent="0.2">
      <c r="A44" s="28" t="str">
        <f t="shared" si="3"/>
        <v/>
      </c>
      <c r="B44" s="52"/>
      <c r="C44" s="47"/>
      <c r="D44" s="158"/>
      <c r="E44" s="48"/>
      <c r="F44" s="53"/>
      <c r="G44" s="415" t="str">
        <f t="shared" si="0"/>
        <v/>
      </c>
      <c r="H44" s="416" t="str">
        <f t="shared" si="1"/>
        <v/>
      </c>
      <c r="I44" s="417"/>
      <c r="J44" s="417"/>
      <c r="K44" s="418" t="s">
        <v>395</v>
      </c>
      <c r="L44" s="151" t="str">
        <f t="shared" si="2"/>
        <v/>
      </c>
      <c r="M44" s="419"/>
    </row>
    <row r="45" spans="1:13" x14ac:dyDescent="0.2">
      <c r="A45" s="28" t="str">
        <f t="shared" si="3"/>
        <v/>
      </c>
      <c r="B45" s="52"/>
      <c r="C45" s="47"/>
      <c r="D45" s="158"/>
      <c r="E45" s="48"/>
      <c r="F45" s="53"/>
      <c r="G45" s="415" t="str">
        <f t="shared" si="0"/>
        <v/>
      </c>
      <c r="H45" s="416" t="str">
        <f t="shared" si="1"/>
        <v/>
      </c>
      <c r="I45" s="417"/>
      <c r="J45" s="417"/>
      <c r="K45" s="418" t="s">
        <v>395</v>
      </c>
      <c r="L45" s="151" t="str">
        <f t="shared" si="2"/>
        <v/>
      </c>
      <c r="M45" s="419"/>
    </row>
    <row r="46" spans="1:13" x14ac:dyDescent="0.2">
      <c r="A46" s="28" t="str">
        <f t="shared" si="3"/>
        <v/>
      </c>
      <c r="B46" s="52"/>
      <c r="C46" s="47"/>
      <c r="D46" s="158"/>
      <c r="E46" s="48"/>
      <c r="F46" s="53"/>
      <c r="G46" s="415" t="str">
        <f t="shared" si="0"/>
        <v/>
      </c>
      <c r="H46" s="416" t="str">
        <f t="shared" si="1"/>
        <v/>
      </c>
      <c r="I46" s="417"/>
      <c r="J46" s="417"/>
      <c r="K46" s="418" t="s">
        <v>395</v>
      </c>
      <c r="L46" s="151" t="str">
        <f t="shared" si="2"/>
        <v/>
      </c>
      <c r="M46" s="419"/>
    </row>
    <row r="47" spans="1:13" x14ac:dyDescent="0.2">
      <c r="A47" s="28" t="str">
        <f t="shared" si="3"/>
        <v/>
      </c>
      <c r="B47" s="52"/>
      <c r="C47" s="47"/>
      <c r="D47" s="158"/>
      <c r="E47" s="48"/>
      <c r="F47" s="53"/>
      <c r="G47" s="415" t="str">
        <f t="shared" si="0"/>
        <v/>
      </c>
      <c r="H47" s="416" t="str">
        <f t="shared" si="1"/>
        <v/>
      </c>
      <c r="I47" s="417"/>
      <c r="J47" s="417"/>
      <c r="K47" s="418" t="s">
        <v>395</v>
      </c>
      <c r="L47" s="151" t="str">
        <f t="shared" si="2"/>
        <v/>
      </c>
      <c r="M47" s="419"/>
    </row>
    <row r="48" spans="1:13" x14ac:dyDescent="0.2">
      <c r="A48" s="28" t="str">
        <f t="shared" si="3"/>
        <v/>
      </c>
      <c r="B48" s="52"/>
      <c r="C48" s="47"/>
      <c r="D48" s="158"/>
      <c r="E48" s="48"/>
      <c r="F48" s="53"/>
      <c r="G48" s="415" t="str">
        <f t="shared" si="0"/>
        <v/>
      </c>
      <c r="H48" s="416" t="str">
        <f t="shared" si="1"/>
        <v/>
      </c>
      <c r="I48" s="417"/>
      <c r="J48" s="417"/>
      <c r="K48" s="418" t="s">
        <v>395</v>
      </c>
      <c r="L48" s="151" t="str">
        <f t="shared" si="2"/>
        <v/>
      </c>
      <c r="M48" s="419"/>
    </row>
    <row r="49" spans="1:13" x14ac:dyDescent="0.2">
      <c r="A49" s="28" t="str">
        <f t="shared" si="3"/>
        <v/>
      </c>
      <c r="B49" s="52"/>
      <c r="C49" s="47"/>
      <c r="D49" s="158"/>
      <c r="E49" s="48"/>
      <c r="F49" s="53"/>
      <c r="G49" s="415" t="str">
        <f t="shared" si="0"/>
        <v/>
      </c>
      <c r="H49" s="416" t="str">
        <f t="shared" si="1"/>
        <v/>
      </c>
      <c r="I49" s="417"/>
      <c r="J49" s="417"/>
      <c r="K49" s="418" t="s">
        <v>395</v>
      </c>
      <c r="L49" s="151" t="str">
        <f t="shared" si="2"/>
        <v/>
      </c>
      <c r="M49" s="419"/>
    </row>
    <row r="50" spans="1:13" x14ac:dyDescent="0.2">
      <c r="A50" s="28" t="str">
        <f t="shared" si="3"/>
        <v/>
      </c>
      <c r="B50" s="52"/>
      <c r="C50" s="47"/>
      <c r="D50" s="158"/>
      <c r="E50" s="48"/>
      <c r="F50" s="53"/>
      <c r="G50" s="415" t="str">
        <f t="shared" si="0"/>
        <v/>
      </c>
      <c r="H50" s="416" t="str">
        <f t="shared" si="1"/>
        <v/>
      </c>
      <c r="I50" s="417"/>
      <c r="J50" s="417"/>
      <c r="K50" s="418" t="s">
        <v>395</v>
      </c>
      <c r="L50" s="151" t="str">
        <f t="shared" si="2"/>
        <v/>
      </c>
      <c r="M50" s="419"/>
    </row>
    <row r="51" spans="1:13" x14ac:dyDescent="0.2">
      <c r="A51" s="28" t="str">
        <f t="shared" si="3"/>
        <v/>
      </c>
      <c r="B51" s="52"/>
      <c r="C51" s="47"/>
      <c r="D51" s="158"/>
      <c r="E51" s="48"/>
      <c r="F51" s="53"/>
      <c r="G51" s="415" t="str">
        <f t="shared" si="0"/>
        <v/>
      </c>
      <c r="H51" s="416" t="str">
        <f t="shared" si="1"/>
        <v/>
      </c>
      <c r="I51" s="417"/>
      <c r="J51" s="417"/>
      <c r="K51" s="418" t="s">
        <v>395</v>
      </c>
      <c r="L51" s="151" t="str">
        <f t="shared" si="2"/>
        <v/>
      </c>
      <c r="M51" s="419"/>
    </row>
    <row r="52" spans="1:13" x14ac:dyDescent="0.2">
      <c r="A52" s="28" t="str">
        <f t="shared" si="3"/>
        <v/>
      </c>
      <c r="B52" s="52"/>
      <c r="C52" s="47"/>
      <c r="D52" s="158"/>
      <c r="E52" s="48"/>
      <c r="F52" s="53"/>
      <c r="G52" s="415" t="str">
        <f t="shared" si="0"/>
        <v/>
      </c>
      <c r="H52" s="416" t="str">
        <f t="shared" si="1"/>
        <v/>
      </c>
      <c r="I52" s="417"/>
      <c r="J52" s="417"/>
      <c r="K52" s="418" t="s">
        <v>395</v>
      </c>
      <c r="L52" s="151" t="str">
        <f t="shared" si="2"/>
        <v/>
      </c>
      <c r="M52" s="419"/>
    </row>
    <row r="53" spans="1:13" x14ac:dyDescent="0.2">
      <c r="A53" s="28" t="str">
        <f t="shared" si="3"/>
        <v/>
      </c>
      <c r="B53" s="52"/>
      <c r="C53" s="47"/>
      <c r="D53" s="158"/>
      <c r="E53" s="48"/>
      <c r="F53" s="53"/>
      <c r="G53" s="415" t="str">
        <f t="shared" si="0"/>
        <v/>
      </c>
      <c r="H53" s="416" t="str">
        <f t="shared" si="1"/>
        <v/>
      </c>
      <c r="I53" s="417"/>
      <c r="J53" s="417"/>
      <c r="K53" s="418" t="s">
        <v>395</v>
      </c>
      <c r="L53" s="151" t="str">
        <f t="shared" si="2"/>
        <v/>
      </c>
      <c r="M53" s="419"/>
    </row>
    <row r="54" spans="1:13" x14ac:dyDescent="0.2">
      <c r="A54" s="28" t="str">
        <f t="shared" si="3"/>
        <v/>
      </c>
      <c r="B54" s="52"/>
      <c r="C54" s="47"/>
      <c r="D54" s="158"/>
      <c r="E54" s="48"/>
      <c r="F54" s="53"/>
      <c r="G54" s="415" t="str">
        <f t="shared" si="0"/>
        <v/>
      </c>
      <c r="H54" s="416" t="str">
        <f t="shared" si="1"/>
        <v/>
      </c>
      <c r="I54" s="417"/>
      <c r="J54" s="417"/>
      <c r="K54" s="418" t="s">
        <v>395</v>
      </c>
      <c r="L54" s="151" t="str">
        <f t="shared" si="2"/>
        <v/>
      </c>
      <c r="M54" s="419"/>
    </row>
    <row r="55" spans="1:13" x14ac:dyDescent="0.2">
      <c r="A55" s="28" t="str">
        <f t="shared" si="3"/>
        <v/>
      </c>
      <c r="B55" s="52"/>
      <c r="C55" s="47"/>
      <c r="D55" s="158"/>
      <c r="E55" s="48"/>
      <c r="F55" s="53"/>
      <c r="G55" s="415" t="str">
        <f t="shared" si="0"/>
        <v/>
      </c>
      <c r="H55" s="416" t="str">
        <f t="shared" si="1"/>
        <v/>
      </c>
      <c r="I55" s="417"/>
      <c r="J55" s="417"/>
      <c r="K55" s="418" t="s">
        <v>395</v>
      </c>
      <c r="L55" s="151" t="str">
        <f t="shared" si="2"/>
        <v/>
      </c>
      <c r="M55" s="419"/>
    </row>
    <row r="56" spans="1:13" x14ac:dyDescent="0.2">
      <c r="A56" s="28" t="str">
        <f t="shared" si="3"/>
        <v/>
      </c>
      <c r="B56" s="52"/>
      <c r="C56" s="47"/>
      <c r="D56" s="158"/>
      <c r="E56" s="48"/>
      <c r="F56" s="53"/>
      <c r="G56" s="415" t="str">
        <f t="shared" si="0"/>
        <v/>
      </c>
      <c r="H56" s="416" t="str">
        <f t="shared" si="1"/>
        <v/>
      </c>
      <c r="I56" s="417"/>
      <c r="J56" s="417"/>
      <c r="K56" s="418" t="s">
        <v>395</v>
      </c>
      <c r="L56" s="151" t="str">
        <f t="shared" si="2"/>
        <v/>
      </c>
      <c r="M56" s="419"/>
    </row>
    <row r="57" spans="1:13" x14ac:dyDescent="0.2">
      <c r="A57" s="28" t="str">
        <f t="shared" si="3"/>
        <v/>
      </c>
      <c r="B57" s="52"/>
      <c r="C57" s="47"/>
      <c r="D57" s="158"/>
      <c r="E57" s="48"/>
      <c r="F57" s="53"/>
      <c r="G57" s="415" t="str">
        <f t="shared" si="0"/>
        <v/>
      </c>
      <c r="H57" s="416" t="str">
        <f t="shared" si="1"/>
        <v/>
      </c>
      <c r="I57" s="417"/>
      <c r="J57" s="417"/>
      <c r="K57" s="418" t="s">
        <v>395</v>
      </c>
      <c r="L57" s="151" t="str">
        <f t="shared" si="2"/>
        <v/>
      </c>
      <c r="M57" s="419"/>
    </row>
    <row r="58" spans="1:13" x14ac:dyDescent="0.2">
      <c r="A58" s="28" t="str">
        <f t="shared" si="3"/>
        <v/>
      </c>
      <c r="B58" s="52"/>
      <c r="C58" s="47"/>
      <c r="D58" s="158"/>
      <c r="E58" s="48"/>
      <c r="F58" s="53"/>
      <c r="G58" s="415" t="str">
        <f t="shared" si="0"/>
        <v/>
      </c>
      <c r="H58" s="416" t="str">
        <f t="shared" si="1"/>
        <v/>
      </c>
      <c r="I58" s="417"/>
      <c r="J58" s="417"/>
      <c r="K58" s="418" t="s">
        <v>395</v>
      </c>
      <c r="L58" s="151" t="str">
        <f t="shared" si="2"/>
        <v/>
      </c>
      <c r="M58" s="419"/>
    </row>
    <row r="59" spans="1:13" x14ac:dyDescent="0.2">
      <c r="A59" s="28" t="str">
        <f t="shared" si="3"/>
        <v/>
      </c>
      <c r="B59" s="52"/>
      <c r="C59" s="47"/>
      <c r="D59" s="158"/>
      <c r="E59" s="48"/>
      <c r="F59" s="53"/>
      <c r="G59" s="415" t="str">
        <f t="shared" si="0"/>
        <v/>
      </c>
      <c r="H59" s="416" t="str">
        <f t="shared" si="1"/>
        <v/>
      </c>
      <c r="I59" s="417"/>
      <c r="J59" s="417"/>
      <c r="K59" s="418" t="s">
        <v>395</v>
      </c>
      <c r="L59" s="151" t="str">
        <f t="shared" si="2"/>
        <v/>
      </c>
      <c r="M59" s="419"/>
    </row>
    <row r="60" spans="1:13" x14ac:dyDescent="0.2">
      <c r="A60" s="28" t="str">
        <f t="shared" si="3"/>
        <v/>
      </c>
      <c r="B60" s="52"/>
      <c r="C60" s="47"/>
      <c r="D60" s="158"/>
      <c r="E60" s="48"/>
      <c r="F60" s="53"/>
      <c r="G60" s="415" t="str">
        <f t="shared" si="0"/>
        <v/>
      </c>
      <c r="H60" s="416" t="str">
        <f t="shared" si="1"/>
        <v/>
      </c>
      <c r="I60" s="417"/>
      <c r="J60" s="417"/>
      <c r="K60" s="418" t="s">
        <v>395</v>
      </c>
      <c r="L60" s="151" t="str">
        <f t="shared" si="2"/>
        <v/>
      </c>
      <c r="M60" s="419"/>
    </row>
    <row r="61" spans="1:13" x14ac:dyDescent="0.2">
      <c r="A61" s="28" t="str">
        <f t="shared" si="3"/>
        <v/>
      </c>
      <c r="B61" s="52"/>
      <c r="C61" s="47"/>
      <c r="D61" s="158"/>
      <c r="E61" s="48"/>
      <c r="F61" s="53"/>
      <c r="G61" s="415" t="str">
        <f t="shared" si="0"/>
        <v/>
      </c>
      <c r="H61" s="416" t="str">
        <f t="shared" si="1"/>
        <v/>
      </c>
      <c r="I61" s="417"/>
      <c r="J61" s="417"/>
      <c r="K61" s="418" t="s">
        <v>395</v>
      </c>
      <c r="L61" s="151" t="str">
        <f t="shared" si="2"/>
        <v/>
      </c>
      <c r="M61" s="419"/>
    </row>
    <row r="62" spans="1:13" x14ac:dyDescent="0.2">
      <c r="A62" s="28" t="str">
        <f t="shared" si="3"/>
        <v/>
      </c>
      <c r="B62" s="52"/>
      <c r="C62" s="47"/>
      <c r="D62" s="158"/>
      <c r="E62" s="48"/>
      <c r="F62" s="53"/>
      <c r="G62" s="415" t="str">
        <f t="shared" si="0"/>
        <v/>
      </c>
      <c r="H62" s="416" t="str">
        <f t="shared" si="1"/>
        <v/>
      </c>
      <c r="I62" s="417"/>
      <c r="J62" s="417"/>
      <c r="K62" s="418" t="s">
        <v>395</v>
      </c>
      <c r="L62" s="151" t="str">
        <f t="shared" si="2"/>
        <v/>
      </c>
      <c r="M62" s="419"/>
    </row>
    <row r="63" spans="1:13" x14ac:dyDescent="0.2">
      <c r="A63" s="28" t="str">
        <f t="shared" si="3"/>
        <v/>
      </c>
      <c r="B63" s="52"/>
      <c r="C63" s="47"/>
      <c r="D63" s="158"/>
      <c r="E63" s="48"/>
      <c r="F63" s="53"/>
      <c r="G63" s="415" t="str">
        <f t="shared" si="0"/>
        <v/>
      </c>
      <c r="H63" s="416" t="str">
        <f t="shared" si="1"/>
        <v/>
      </c>
      <c r="I63" s="417"/>
      <c r="J63" s="417"/>
      <c r="K63" s="418" t="s">
        <v>395</v>
      </c>
      <c r="L63" s="151" t="str">
        <f t="shared" si="2"/>
        <v/>
      </c>
      <c r="M63" s="419"/>
    </row>
    <row r="64" spans="1:13" x14ac:dyDescent="0.2">
      <c r="A64" s="28" t="str">
        <f t="shared" si="3"/>
        <v/>
      </c>
      <c r="B64" s="52"/>
      <c r="C64" s="47"/>
      <c r="D64" s="158"/>
      <c r="E64" s="48"/>
      <c r="F64" s="53"/>
      <c r="G64" s="415" t="str">
        <f t="shared" si="0"/>
        <v/>
      </c>
      <c r="H64" s="416" t="str">
        <f t="shared" si="1"/>
        <v/>
      </c>
      <c r="I64" s="417"/>
      <c r="J64" s="417"/>
      <c r="K64" s="418" t="s">
        <v>395</v>
      </c>
      <c r="L64" s="151" t="str">
        <f t="shared" si="2"/>
        <v/>
      </c>
      <c r="M64" s="419"/>
    </row>
    <row r="65" spans="1:13" x14ac:dyDescent="0.2">
      <c r="A65" s="28" t="str">
        <f t="shared" si="3"/>
        <v/>
      </c>
      <c r="B65" s="52"/>
      <c r="C65" s="47"/>
      <c r="D65" s="158"/>
      <c r="E65" s="48"/>
      <c r="F65" s="53"/>
      <c r="G65" s="415" t="str">
        <f t="shared" si="0"/>
        <v/>
      </c>
      <c r="H65" s="416" t="str">
        <f t="shared" si="1"/>
        <v/>
      </c>
      <c r="I65" s="417"/>
      <c r="J65" s="417"/>
      <c r="K65" s="418" t="s">
        <v>395</v>
      </c>
      <c r="L65" s="151" t="str">
        <f t="shared" si="2"/>
        <v/>
      </c>
      <c r="M65" s="419"/>
    </row>
    <row r="66" spans="1:13" x14ac:dyDescent="0.2">
      <c r="A66" s="28" t="str">
        <f t="shared" si="3"/>
        <v/>
      </c>
      <c r="B66" s="52"/>
      <c r="C66" s="47"/>
      <c r="D66" s="158"/>
      <c r="E66" s="48"/>
      <c r="F66" s="53"/>
      <c r="G66" s="415" t="str">
        <f t="shared" si="0"/>
        <v/>
      </c>
      <c r="H66" s="416" t="str">
        <f t="shared" si="1"/>
        <v/>
      </c>
      <c r="I66" s="417"/>
      <c r="J66" s="417"/>
      <c r="K66" s="418" t="s">
        <v>395</v>
      </c>
      <c r="L66" s="151" t="str">
        <f t="shared" si="2"/>
        <v/>
      </c>
      <c r="M66" s="419"/>
    </row>
    <row r="67" spans="1:13" x14ac:dyDescent="0.2">
      <c r="A67" s="28" t="str">
        <f t="shared" si="3"/>
        <v/>
      </c>
      <c r="B67" s="52"/>
      <c r="C67" s="47"/>
      <c r="D67" s="158"/>
      <c r="E67" s="48"/>
      <c r="F67" s="53"/>
      <c r="G67" s="415" t="str">
        <f t="shared" si="0"/>
        <v/>
      </c>
      <c r="H67" s="416" t="str">
        <f t="shared" si="1"/>
        <v/>
      </c>
      <c r="I67" s="417"/>
      <c r="J67" s="417"/>
      <c r="K67" s="418" t="s">
        <v>395</v>
      </c>
      <c r="L67" s="151" t="str">
        <f t="shared" si="2"/>
        <v/>
      </c>
      <c r="M67" s="419"/>
    </row>
    <row r="68" spans="1:13" x14ac:dyDescent="0.2">
      <c r="A68" s="28" t="str">
        <f t="shared" si="3"/>
        <v/>
      </c>
      <c r="B68" s="52"/>
      <c r="C68" s="47"/>
      <c r="D68" s="158"/>
      <c r="E68" s="48"/>
      <c r="F68" s="53"/>
      <c r="G68" s="415" t="str">
        <f t="shared" si="0"/>
        <v/>
      </c>
      <c r="H68" s="416" t="str">
        <f t="shared" si="1"/>
        <v/>
      </c>
      <c r="I68" s="417"/>
      <c r="J68" s="417"/>
      <c r="K68" s="418" t="s">
        <v>395</v>
      </c>
      <c r="L68" s="151" t="str">
        <f t="shared" si="2"/>
        <v/>
      </c>
      <c r="M68" s="419"/>
    </row>
    <row r="69" spans="1:13" x14ac:dyDescent="0.2">
      <c r="A69" s="28" t="str">
        <f t="shared" si="3"/>
        <v/>
      </c>
      <c r="B69" s="52"/>
      <c r="C69" s="47"/>
      <c r="D69" s="158"/>
      <c r="E69" s="48"/>
      <c r="F69" s="53"/>
      <c r="G69" s="415" t="str">
        <f t="shared" si="0"/>
        <v/>
      </c>
      <c r="H69" s="416" t="str">
        <f t="shared" si="1"/>
        <v/>
      </c>
      <c r="I69" s="417"/>
      <c r="J69" s="417"/>
      <c r="K69" s="418" t="s">
        <v>395</v>
      </c>
      <c r="L69" s="151" t="str">
        <f t="shared" si="2"/>
        <v/>
      </c>
      <c r="M69" s="419"/>
    </row>
    <row r="70" spans="1:13" x14ac:dyDescent="0.2">
      <c r="A70" s="28" t="str">
        <f t="shared" si="3"/>
        <v/>
      </c>
      <c r="B70" s="52"/>
      <c r="C70" s="47"/>
      <c r="D70" s="158"/>
      <c r="E70" s="48"/>
      <c r="F70" s="53"/>
      <c r="G70" s="415" t="str">
        <f t="shared" si="0"/>
        <v/>
      </c>
      <c r="H70" s="416" t="str">
        <f t="shared" si="1"/>
        <v/>
      </c>
      <c r="I70" s="417"/>
      <c r="J70" s="417"/>
      <c r="K70" s="418" t="s">
        <v>395</v>
      </c>
      <c r="L70" s="151" t="str">
        <f t="shared" si="2"/>
        <v/>
      </c>
      <c r="M70" s="419"/>
    </row>
    <row r="71" spans="1:13" x14ac:dyDescent="0.2">
      <c r="A71" s="28" t="str">
        <f t="shared" si="3"/>
        <v/>
      </c>
      <c r="B71" s="52"/>
      <c r="C71" s="47"/>
      <c r="D71" s="158"/>
      <c r="E71" s="48"/>
      <c r="F71" s="53"/>
      <c r="G71" s="415" t="str">
        <f t="shared" si="0"/>
        <v/>
      </c>
      <c r="H71" s="416" t="str">
        <f t="shared" si="1"/>
        <v/>
      </c>
      <c r="I71" s="417"/>
      <c r="J71" s="417"/>
      <c r="K71" s="418" t="s">
        <v>395</v>
      </c>
      <c r="L71" s="151" t="str">
        <f t="shared" si="2"/>
        <v/>
      </c>
      <c r="M71" s="419"/>
    </row>
    <row r="72" spans="1:13" x14ac:dyDescent="0.2">
      <c r="A72" s="28" t="str">
        <f t="shared" si="3"/>
        <v/>
      </c>
      <c r="B72" s="52"/>
      <c r="C72" s="47"/>
      <c r="D72" s="158"/>
      <c r="E72" s="48"/>
      <c r="F72" s="53"/>
      <c r="G72" s="415" t="str">
        <f t="shared" si="0"/>
        <v/>
      </c>
      <c r="H72" s="416" t="str">
        <f t="shared" si="1"/>
        <v/>
      </c>
      <c r="I72" s="417"/>
      <c r="J72" s="417"/>
      <c r="K72" s="418" t="s">
        <v>395</v>
      </c>
      <c r="L72" s="151" t="str">
        <f t="shared" si="2"/>
        <v/>
      </c>
      <c r="M72" s="419"/>
    </row>
    <row r="73" spans="1:13" x14ac:dyDescent="0.2">
      <c r="A73" s="28" t="str">
        <f t="shared" si="3"/>
        <v/>
      </c>
      <c r="B73" s="52"/>
      <c r="C73" s="47"/>
      <c r="D73" s="158"/>
      <c r="E73" s="48"/>
      <c r="F73" s="53"/>
      <c r="G73" s="415" t="str">
        <f t="shared" si="0"/>
        <v/>
      </c>
      <c r="H73" s="416" t="str">
        <f t="shared" si="1"/>
        <v/>
      </c>
      <c r="I73" s="417"/>
      <c r="J73" s="417"/>
      <c r="K73" s="418" t="s">
        <v>395</v>
      </c>
      <c r="L73" s="151" t="str">
        <f t="shared" si="2"/>
        <v/>
      </c>
      <c r="M73" s="419"/>
    </row>
    <row r="74" spans="1:13" x14ac:dyDescent="0.2">
      <c r="A74" s="28" t="str">
        <f t="shared" si="3"/>
        <v/>
      </c>
      <c r="B74" s="52"/>
      <c r="C74" s="47"/>
      <c r="D74" s="158"/>
      <c r="E74" s="48"/>
      <c r="F74" s="53"/>
      <c r="G74" s="415" t="str">
        <f t="shared" si="0"/>
        <v/>
      </c>
      <c r="H74" s="416" t="str">
        <f t="shared" si="1"/>
        <v/>
      </c>
      <c r="I74" s="417"/>
      <c r="J74" s="417"/>
      <c r="K74" s="418" t="s">
        <v>395</v>
      </c>
      <c r="L74" s="151" t="str">
        <f t="shared" si="2"/>
        <v/>
      </c>
      <c r="M74" s="419"/>
    </row>
    <row r="75" spans="1:13" x14ac:dyDescent="0.2">
      <c r="A75" s="28" t="str">
        <f t="shared" si="3"/>
        <v/>
      </c>
      <c r="B75" s="52"/>
      <c r="C75" s="47"/>
      <c r="D75" s="158"/>
      <c r="E75" s="48"/>
      <c r="F75" s="53"/>
      <c r="G75" s="415" t="str">
        <f t="shared" ref="G75:G77" si="4">IF(E75&lt;&gt;"",E75,"")</f>
        <v/>
      </c>
      <c r="H75" s="416" t="str">
        <f t="shared" ref="H75:H77" si="5">IF(G75&lt;&gt;"",G75-E75,"")</f>
        <v/>
      </c>
      <c r="I75" s="417"/>
      <c r="J75" s="417"/>
      <c r="K75" s="418" t="s">
        <v>395</v>
      </c>
      <c r="L75" s="151" t="str">
        <f t="shared" ref="L75:L77" si="6">IF(AND(I75="x",J75="x",K75="x"),"x","")</f>
        <v/>
      </c>
      <c r="M75" s="419"/>
    </row>
    <row r="76" spans="1:13" x14ac:dyDescent="0.2">
      <c r="A76" s="28" t="str">
        <f t="shared" ref="A76:A77" si="7">IF(E76&lt;&gt;"",A75+1,"")</f>
        <v/>
      </c>
      <c r="B76" s="52"/>
      <c r="C76" s="47"/>
      <c r="D76" s="158"/>
      <c r="E76" s="48"/>
      <c r="F76" s="53"/>
      <c r="G76" s="415" t="str">
        <f t="shared" si="4"/>
        <v/>
      </c>
      <c r="H76" s="416" t="str">
        <f t="shared" si="5"/>
        <v/>
      </c>
      <c r="I76" s="417"/>
      <c r="J76" s="417"/>
      <c r="K76" s="418" t="s">
        <v>395</v>
      </c>
      <c r="L76" s="151" t="str">
        <f t="shared" si="6"/>
        <v/>
      </c>
      <c r="M76" s="419"/>
    </row>
    <row r="77" spans="1:13" x14ac:dyDescent="0.2">
      <c r="A77" s="28" t="str">
        <f t="shared" si="7"/>
        <v/>
      </c>
      <c r="B77" s="52"/>
      <c r="C77" s="47"/>
      <c r="D77" s="158"/>
      <c r="E77" s="48"/>
      <c r="F77" s="53"/>
      <c r="G77" s="415" t="str">
        <f t="shared" si="4"/>
        <v/>
      </c>
      <c r="H77" s="416" t="str">
        <f t="shared" si="5"/>
        <v/>
      </c>
      <c r="I77" s="417"/>
      <c r="J77" s="417"/>
      <c r="K77" s="418" t="s">
        <v>395</v>
      </c>
      <c r="L77" s="151" t="str">
        <f t="shared" si="6"/>
        <v/>
      </c>
      <c r="M77" s="419"/>
    </row>
    <row r="78" spans="1:13" x14ac:dyDescent="0.2">
      <c r="B78" s="152"/>
      <c r="C78" s="152"/>
      <c r="D78" s="420"/>
      <c r="E78" s="420"/>
      <c r="F78" s="420"/>
      <c r="G78" s="421"/>
      <c r="H78" s="421"/>
      <c r="I78" s="422"/>
      <c r="J78" s="423"/>
      <c r="K78" s="423"/>
      <c r="L78" s="423"/>
      <c r="M78" s="152"/>
    </row>
    <row r="79" spans="1:13" x14ac:dyDescent="0.2">
      <c r="B79" s="152"/>
      <c r="C79" s="152"/>
      <c r="D79" s="420"/>
      <c r="E79" s="420"/>
      <c r="F79" s="420"/>
      <c r="G79" s="421"/>
      <c r="H79" s="421"/>
      <c r="I79" s="422"/>
      <c r="J79" s="423"/>
      <c r="K79" s="423"/>
      <c r="L79" s="423"/>
      <c r="M79" s="152"/>
    </row>
  </sheetData>
  <sheetProtection password="D981" sheet="1" objects="1" scenarios="1" sort="0" autoFilter="0"/>
  <autoFilter ref="A10:M10"/>
  <mergeCells count="9">
    <mergeCell ref="A8:B8"/>
    <mergeCell ref="D8:F8"/>
    <mergeCell ref="A1:B1"/>
    <mergeCell ref="A2:B2"/>
    <mergeCell ref="D5:F5"/>
    <mergeCell ref="A6:B6"/>
    <mergeCell ref="D6:F6"/>
    <mergeCell ref="A7:B7"/>
    <mergeCell ref="D7:F7"/>
  </mergeCells>
  <conditionalFormatting sqref="G11:G30">
    <cfRule type="expression" dxfId="1698" priority="142" stopIfTrue="1">
      <formula>E11&lt;&gt;G11</formula>
    </cfRule>
  </conditionalFormatting>
  <conditionalFormatting sqref="F11:F30">
    <cfRule type="expression" dxfId="1697" priority="143" stopIfTrue="1">
      <formula>AND(E11&lt;&gt;0,F11="")</formula>
    </cfRule>
  </conditionalFormatting>
  <conditionalFormatting sqref="B11:B30">
    <cfRule type="expression" dxfId="1696" priority="144" stopIfTrue="1">
      <formula>AND(E11&lt;&gt;0,B11="")</formula>
    </cfRule>
  </conditionalFormatting>
  <conditionalFormatting sqref="G31">
    <cfRule type="expression" dxfId="1695" priority="139" stopIfTrue="1">
      <formula>E31&lt;&gt;G31</formula>
    </cfRule>
  </conditionalFormatting>
  <conditionalFormatting sqref="F31">
    <cfRule type="expression" dxfId="1694" priority="140" stopIfTrue="1">
      <formula>AND(E31&lt;&gt;0,F31="")</formula>
    </cfRule>
  </conditionalFormatting>
  <conditionalFormatting sqref="B31">
    <cfRule type="expression" dxfId="1693" priority="141" stopIfTrue="1">
      <formula>AND(E31&lt;&gt;0,B31="")</formula>
    </cfRule>
  </conditionalFormatting>
  <conditionalFormatting sqref="G32">
    <cfRule type="expression" dxfId="1692" priority="136" stopIfTrue="1">
      <formula>E32&lt;&gt;G32</formula>
    </cfRule>
  </conditionalFormatting>
  <conditionalFormatting sqref="F32">
    <cfRule type="expression" dxfId="1691" priority="137" stopIfTrue="1">
      <formula>AND(E32&lt;&gt;0,F32="")</formula>
    </cfRule>
  </conditionalFormatting>
  <conditionalFormatting sqref="B32">
    <cfRule type="expression" dxfId="1690" priority="138" stopIfTrue="1">
      <formula>AND(E32&lt;&gt;0,B32="")</formula>
    </cfRule>
  </conditionalFormatting>
  <conditionalFormatting sqref="G33">
    <cfRule type="expression" dxfId="1689" priority="133" stopIfTrue="1">
      <formula>E33&lt;&gt;G33</formula>
    </cfRule>
  </conditionalFormatting>
  <conditionalFormatting sqref="F33">
    <cfRule type="expression" dxfId="1688" priority="134" stopIfTrue="1">
      <formula>AND(E33&lt;&gt;0,F33="")</formula>
    </cfRule>
  </conditionalFormatting>
  <conditionalFormatting sqref="B33">
    <cfRule type="expression" dxfId="1687" priority="135" stopIfTrue="1">
      <formula>AND(E33&lt;&gt;0,B33="")</formula>
    </cfRule>
  </conditionalFormatting>
  <conditionalFormatting sqref="G34">
    <cfRule type="expression" dxfId="1686" priority="130" stopIfTrue="1">
      <formula>E34&lt;&gt;G34</formula>
    </cfRule>
  </conditionalFormatting>
  <conditionalFormatting sqref="F34">
    <cfRule type="expression" dxfId="1685" priority="131" stopIfTrue="1">
      <formula>AND(E34&lt;&gt;0,F34="")</formula>
    </cfRule>
  </conditionalFormatting>
  <conditionalFormatting sqref="B34">
    <cfRule type="expression" dxfId="1684" priority="132" stopIfTrue="1">
      <formula>AND(E34&lt;&gt;0,B34="")</formula>
    </cfRule>
  </conditionalFormatting>
  <conditionalFormatting sqref="G35">
    <cfRule type="expression" dxfId="1683" priority="127" stopIfTrue="1">
      <formula>E35&lt;&gt;G35</formula>
    </cfRule>
  </conditionalFormatting>
  <conditionalFormatting sqref="F35">
    <cfRule type="expression" dxfId="1682" priority="128" stopIfTrue="1">
      <formula>AND(E35&lt;&gt;0,F35="")</formula>
    </cfRule>
  </conditionalFormatting>
  <conditionalFormatting sqref="B35">
    <cfRule type="expression" dxfId="1681" priority="129" stopIfTrue="1">
      <formula>AND(E35&lt;&gt;0,B35="")</formula>
    </cfRule>
  </conditionalFormatting>
  <conditionalFormatting sqref="G36">
    <cfRule type="expression" dxfId="1680" priority="124" stopIfTrue="1">
      <formula>E36&lt;&gt;G36</formula>
    </cfRule>
  </conditionalFormatting>
  <conditionalFormatting sqref="F36">
    <cfRule type="expression" dxfId="1679" priority="125" stopIfTrue="1">
      <formula>AND(E36&lt;&gt;0,F36="")</formula>
    </cfRule>
  </conditionalFormatting>
  <conditionalFormatting sqref="B36">
    <cfRule type="expression" dxfId="1678" priority="126" stopIfTrue="1">
      <formula>AND(E36&lt;&gt;0,B36="")</formula>
    </cfRule>
  </conditionalFormatting>
  <conditionalFormatting sqref="G37">
    <cfRule type="expression" dxfId="1677" priority="121" stopIfTrue="1">
      <formula>E37&lt;&gt;G37</formula>
    </cfRule>
  </conditionalFormatting>
  <conditionalFormatting sqref="F37">
    <cfRule type="expression" dxfId="1676" priority="122" stopIfTrue="1">
      <formula>AND(E37&lt;&gt;0,F37="")</formula>
    </cfRule>
  </conditionalFormatting>
  <conditionalFormatting sqref="B37">
    <cfRule type="expression" dxfId="1675" priority="123" stopIfTrue="1">
      <formula>AND(E37&lt;&gt;0,B37="")</formula>
    </cfRule>
  </conditionalFormatting>
  <conditionalFormatting sqref="G38">
    <cfRule type="expression" dxfId="1674" priority="118" stopIfTrue="1">
      <formula>E38&lt;&gt;G38</formula>
    </cfRule>
  </conditionalFormatting>
  <conditionalFormatting sqref="F38">
    <cfRule type="expression" dxfId="1673" priority="119" stopIfTrue="1">
      <formula>AND(E38&lt;&gt;0,F38="")</formula>
    </cfRule>
  </conditionalFormatting>
  <conditionalFormatting sqref="B38">
    <cfRule type="expression" dxfId="1672" priority="120" stopIfTrue="1">
      <formula>AND(E38&lt;&gt;0,B38="")</formula>
    </cfRule>
  </conditionalFormatting>
  <conditionalFormatting sqref="G39">
    <cfRule type="expression" dxfId="1671" priority="115" stopIfTrue="1">
      <formula>E39&lt;&gt;G39</formula>
    </cfRule>
  </conditionalFormatting>
  <conditionalFormatting sqref="F39">
    <cfRule type="expression" dxfId="1670" priority="116" stopIfTrue="1">
      <formula>AND(E39&lt;&gt;0,F39="")</formula>
    </cfRule>
  </conditionalFormatting>
  <conditionalFormatting sqref="B39">
    <cfRule type="expression" dxfId="1669" priority="117" stopIfTrue="1">
      <formula>AND(E39&lt;&gt;0,B39="")</formula>
    </cfRule>
  </conditionalFormatting>
  <conditionalFormatting sqref="G40">
    <cfRule type="expression" dxfId="1668" priority="112" stopIfTrue="1">
      <formula>E40&lt;&gt;G40</formula>
    </cfRule>
  </conditionalFormatting>
  <conditionalFormatting sqref="F40">
    <cfRule type="expression" dxfId="1667" priority="113" stopIfTrue="1">
      <formula>AND(E40&lt;&gt;0,F40="")</formula>
    </cfRule>
  </conditionalFormatting>
  <conditionalFormatting sqref="B40">
    <cfRule type="expression" dxfId="1666" priority="114" stopIfTrue="1">
      <formula>AND(E40&lt;&gt;0,B40="")</formula>
    </cfRule>
  </conditionalFormatting>
  <conditionalFormatting sqref="G41">
    <cfRule type="expression" dxfId="1665" priority="109" stopIfTrue="1">
      <formula>E41&lt;&gt;G41</formula>
    </cfRule>
  </conditionalFormatting>
  <conditionalFormatting sqref="F41">
    <cfRule type="expression" dxfId="1664" priority="110" stopIfTrue="1">
      <formula>AND(E41&lt;&gt;0,F41="")</formula>
    </cfRule>
  </conditionalFormatting>
  <conditionalFormatting sqref="B41">
    <cfRule type="expression" dxfId="1663" priority="111" stopIfTrue="1">
      <formula>AND(E41&lt;&gt;0,B41="")</formula>
    </cfRule>
  </conditionalFormatting>
  <conditionalFormatting sqref="G42">
    <cfRule type="expression" dxfId="1662" priority="106" stopIfTrue="1">
      <formula>E42&lt;&gt;G42</formula>
    </cfRule>
  </conditionalFormatting>
  <conditionalFormatting sqref="F42">
    <cfRule type="expression" dxfId="1661" priority="107" stopIfTrue="1">
      <formula>AND(E42&lt;&gt;0,F42="")</formula>
    </cfRule>
  </conditionalFormatting>
  <conditionalFormatting sqref="B42">
    <cfRule type="expression" dxfId="1660" priority="108" stopIfTrue="1">
      <formula>AND(E42&lt;&gt;0,B42="")</formula>
    </cfRule>
  </conditionalFormatting>
  <conditionalFormatting sqref="G43">
    <cfRule type="expression" dxfId="1659" priority="103" stopIfTrue="1">
      <formula>E43&lt;&gt;G43</formula>
    </cfRule>
  </conditionalFormatting>
  <conditionalFormatting sqref="F43">
    <cfRule type="expression" dxfId="1658" priority="104" stopIfTrue="1">
      <formula>AND(E43&lt;&gt;0,F43="")</formula>
    </cfRule>
  </conditionalFormatting>
  <conditionalFormatting sqref="B43">
    <cfRule type="expression" dxfId="1657" priority="105" stopIfTrue="1">
      <formula>AND(E43&lt;&gt;0,B43="")</formula>
    </cfRule>
  </conditionalFormatting>
  <conditionalFormatting sqref="G44">
    <cfRule type="expression" dxfId="1656" priority="100" stopIfTrue="1">
      <formula>E44&lt;&gt;G44</formula>
    </cfRule>
  </conditionalFormatting>
  <conditionalFormatting sqref="F44">
    <cfRule type="expression" dxfId="1655" priority="101" stopIfTrue="1">
      <formula>AND(E44&lt;&gt;0,F44="")</formula>
    </cfRule>
  </conditionalFormatting>
  <conditionalFormatting sqref="B44">
    <cfRule type="expression" dxfId="1654" priority="102" stopIfTrue="1">
      <formula>AND(E44&lt;&gt;0,B44="")</formula>
    </cfRule>
  </conditionalFormatting>
  <conditionalFormatting sqref="G45">
    <cfRule type="expression" dxfId="1653" priority="97" stopIfTrue="1">
      <formula>E45&lt;&gt;G45</formula>
    </cfRule>
  </conditionalFormatting>
  <conditionalFormatting sqref="F45">
    <cfRule type="expression" dxfId="1652" priority="98" stopIfTrue="1">
      <formula>AND(E45&lt;&gt;0,F45="")</formula>
    </cfRule>
  </conditionalFormatting>
  <conditionalFormatting sqref="B45">
    <cfRule type="expression" dxfId="1651" priority="99" stopIfTrue="1">
      <formula>AND(E45&lt;&gt;0,B45="")</formula>
    </cfRule>
  </conditionalFormatting>
  <conditionalFormatting sqref="G46">
    <cfRule type="expression" dxfId="1650" priority="94" stopIfTrue="1">
      <formula>E46&lt;&gt;G46</formula>
    </cfRule>
  </conditionalFormatting>
  <conditionalFormatting sqref="F46">
    <cfRule type="expression" dxfId="1649" priority="95" stopIfTrue="1">
      <formula>AND(E46&lt;&gt;0,F46="")</formula>
    </cfRule>
  </conditionalFormatting>
  <conditionalFormatting sqref="B46">
    <cfRule type="expression" dxfId="1648" priority="96" stopIfTrue="1">
      <formula>AND(E46&lt;&gt;0,B46="")</formula>
    </cfRule>
  </conditionalFormatting>
  <conditionalFormatting sqref="G47">
    <cfRule type="expression" dxfId="1647" priority="91" stopIfTrue="1">
      <formula>E47&lt;&gt;G47</formula>
    </cfRule>
  </conditionalFormatting>
  <conditionalFormatting sqref="F47">
    <cfRule type="expression" dxfId="1646" priority="92" stopIfTrue="1">
      <formula>AND(E47&lt;&gt;0,F47="")</formula>
    </cfRule>
  </conditionalFormatting>
  <conditionalFormatting sqref="B47">
    <cfRule type="expression" dxfId="1645" priority="93" stopIfTrue="1">
      <formula>AND(E47&lt;&gt;0,B47="")</formula>
    </cfRule>
  </conditionalFormatting>
  <conditionalFormatting sqref="G48">
    <cfRule type="expression" dxfId="1644" priority="88" stopIfTrue="1">
      <formula>E48&lt;&gt;G48</formula>
    </cfRule>
  </conditionalFormatting>
  <conditionalFormatting sqref="F48">
    <cfRule type="expression" dxfId="1643" priority="89" stopIfTrue="1">
      <formula>AND(E48&lt;&gt;0,F48="")</formula>
    </cfRule>
  </conditionalFormatting>
  <conditionalFormatting sqref="B48">
    <cfRule type="expression" dxfId="1642" priority="90" stopIfTrue="1">
      <formula>AND(E48&lt;&gt;0,B48="")</formula>
    </cfRule>
  </conditionalFormatting>
  <conditionalFormatting sqref="G49">
    <cfRule type="expression" dxfId="1641" priority="85" stopIfTrue="1">
      <formula>E49&lt;&gt;G49</formula>
    </cfRule>
  </conditionalFormatting>
  <conditionalFormatting sqref="F49">
    <cfRule type="expression" dxfId="1640" priority="86" stopIfTrue="1">
      <formula>AND(E49&lt;&gt;0,F49="")</formula>
    </cfRule>
  </conditionalFormatting>
  <conditionalFormatting sqref="B49">
    <cfRule type="expression" dxfId="1639" priority="87" stopIfTrue="1">
      <formula>AND(E49&lt;&gt;0,B49="")</formula>
    </cfRule>
  </conditionalFormatting>
  <conditionalFormatting sqref="G50">
    <cfRule type="expression" dxfId="1638" priority="82" stopIfTrue="1">
      <formula>E50&lt;&gt;G50</formula>
    </cfRule>
  </conditionalFormatting>
  <conditionalFormatting sqref="F50">
    <cfRule type="expression" dxfId="1637" priority="83" stopIfTrue="1">
      <formula>AND(E50&lt;&gt;0,F50="")</formula>
    </cfRule>
  </conditionalFormatting>
  <conditionalFormatting sqref="B50">
    <cfRule type="expression" dxfId="1636" priority="84" stopIfTrue="1">
      <formula>AND(E50&lt;&gt;0,B50="")</formula>
    </cfRule>
  </conditionalFormatting>
  <conditionalFormatting sqref="G51">
    <cfRule type="expression" dxfId="1635" priority="79" stopIfTrue="1">
      <formula>E51&lt;&gt;G51</formula>
    </cfRule>
  </conditionalFormatting>
  <conditionalFormatting sqref="F51">
    <cfRule type="expression" dxfId="1634" priority="80" stopIfTrue="1">
      <formula>AND(E51&lt;&gt;0,F51="")</formula>
    </cfRule>
  </conditionalFormatting>
  <conditionalFormatting sqref="B51">
    <cfRule type="expression" dxfId="1633" priority="81" stopIfTrue="1">
      <formula>AND(E51&lt;&gt;0,B51="")</formula>
    </cfRule>
  </conditionalFormatting>
  <conditionalFormatting sqref="G52">
    <cfRule type="expression" dxfId="1632" priority="76" stopIfTrue="1">
      <formula>E52&lt;&gt;G52</formula>
    </cfRule>
  </conditionalFormatting>
  <conditionalFormatting sqref="F52">
    <cfRule type="expression" dxfId="1631" priority="77" stopIfTrue="1">
      <formula>AND(E52&lt;&gt;0,F52="")</formula>
    </cfRule>
  </conditionalFormatting>
  <conditionalFormatting sqref="B52">
    <cfRule type="expression" dxfId="1630" priority="78" stopIfTrue="1">
      <formula>AND(E52&lt;&gt;0,B52="")</formula>
    </cfRule>
  </conditionalFormatting>
  <conditionalFormatting sqref="G53">
    <cfRule type="expression" dxfId="1629" priority="73" stopIfTrue="1">
      <formula>E53&lt;&gt;G53</formula>
    </cfRule>
  </conditionalFormatting>
  <conditionalFormatting sqref="F53">
    <cfRule type="expression" dxfId="1628" priority="74" stopIfTrue="1">
      <formula>AND(E53&lt;&gt;0,F53="")</formula>
    </cfRule>
  </conditionalFormatting>
  <conditionalFormatting sqref="B53">
    <cfRule type="expression" dxfId="1627" priority="75" stopIfTrue="1">
      <formula>AND(E53&lt;&gt;0,B53="")</formula>
    </cfRule>
  </conditionalFormatting>
  <conditionalFormatting sqref="G54">
    <cfRule type="expression" dxfId="1626" priority="70" stopIfTrue="1">
      <formula>E54&lt;&gt;G54</formula>
    </cfRule>
  </conditionalFormatting>
  <conditionalFormatting sqref="F54">
    <cfRule type="expression" dxfId="1625" priority="71" stopIfTrue="1">
      <formula>AND(E54&lt;&gt;0,F54="")</formula>
    </cfRule>
  </conditionalFormatting>
  <conditionalFormatting sqref="B54">
    <cfRule type="expression" dxfId="1624" priority="72" stopIfTrue="1">
      <formula>AND(E54&lt;&gt;0,B54="")</formula>
    </cfRule>
  </conditionalFormatting>
  <conditionalFormatting sqref="G55">
    <cfRule type="expression" dxfId="1623" priority="67" stopIfTrue="1">
      <formula>E55&lt;&gt;G55</formula>
    </cfRule>
  </conditionalFormatting>
  <conditionalFormatting sqref="F55">
    <cfRule type="expression" dxfId="1622" priority="68" stopIfTrue="1">
      <formula>AND(E55&lt;&gt;0,F55="")</formula>
    </cfRule>
  </conditionalFormatting>
  <conditionalFormatting sqref="B55">
    <cfRule type="expression" dxfId="1621" priority="69" stopIfTrue="1">
      <formula>AND(E55&lt;&gt;0,B55="")</formula>
    </cfRule>
  </conditionalFormatting>
  <conditionalFormatting sqref="G56">
    <cfRule type="expression" dxfId="1620" priority="64" stopIfTrue="1">
      <formula>E56&lt;&gt;G56</formula>
    </cfRule>
  </conditionalFormatting>
  <conditionalFormatting sqref="F56">
    <cfRule type="expression" dxfId="1619" priority="65" stopIfTrue="1">
      <formula>AND(E56&lt;&gt;0,F56="")</formula>
    </cfRule>
  </conditionalFormatting>
  <conditionalFormatting sqref="B56">
    <cfRule type="expression" dxfId="1618" priority="66" stopIfTrue="1">
      <formula>AND(E56&lt;&gt;0,B56="")</formula>
    </cfRule>
  </conditionalFormatting>
  <conditionalFormatting sqref="G57">
    <cfRule type="expression" dxfId="1617" priority="61" stopIfTrue="1">
      <formula>E57&lt;&gt;G57</formula>
    </cfRule>
  </conditionalFormatting>
  <conditionalFormatting sqref="F57">
    <cfRule type="expression" dxfId="1616" priority="62" stopIfTrue="1">
      <formula>AND(E57&lt;&gt;0,F57="")</formula>
    </cfRule>
  </conditionalFormatting>
  <conditionalFormatting sqref="B57">
    <cfRule type="expression" dxfId="1615" priority="63" stopIfTrue="1">
      <formula>AND(E57&lt;&gt;0,B57="")</formula>
    </cfRule>
  </conditionalFormatting>
  <conditionalFormatting sqref="G58">
    <cfRule type="expression" dxfId="1614" priority="58" stopIfTrue="1">
      <formula>E58&lt;&gt;G58</formula>
    </cfRule>
  </conditionalFormatting>
  <conditionalFormatting sqref="F58">
    <cfRule type="expression" dxfId="1613" priority="59" stopIfTrue="1">
      <formula>AND(E58&lt;&gt;0,F58="")</formula>
    </cfRule>
  </conditionalFormatting>
  <conditionalFormatting sqref="B58">
    <cfRule type="expression" dxfId="1612" priority="60" stopIfTrue="1">
      <formula>AND(E58&lt;&gt;0,B58="")</formula>
    </cfRule>
  </conditionalFormatting>
  <conditionalFormatting sqref="G59">
    <cfRule type="expression" dxfId="1611" priority="55" stopIfTrue="1">
      <formula>E59&lt;&gt;G59</formula>
    </cfRule>
  </conditionalFormatting>
  <conditionalFormatting sqref="F59">
    <cfRule type="expression" dxfId="1610" priority="56" stopIfTrue="1">
      <formula>AND(E59&lt;&gt;0,F59="")</formula>
    </cfRule>
  </conditionalFormatting>
  <conditionalFormatting sqref="B59">
    <cfRule type="expression" dxfId="1609" priority="57" stopIfTrue="1">
      <formula>AND(E59&lt;&gt;0,B59="")</formula>
    </cfRule>
  </conditionalFormatting>
  <conditionalFormatting sqref="G60">
    <cfRule type="expression" dxfId="1608" priority="52" stopIfTrue="1">
      <formula>E60&lt;&gt;G60</formula>
    </cfRule>
  </conditionalFormatting>
  <conditionalFormatting sqref="F60">
    <cfRule type="expression" dxfId="1607" priority="53" stopIfTrue="1">
      <formula>AND(E60&lt;&gt;0,F60="")</formula>
    </cfRule>
  </conditionalFormatting>
  <conditionalFormatting sqref="B60">
    <cfRule type="expression" dxfId="1606" priority="54" stopIfTrue="1">
      <formula>AND(E60&lt;&gt;0,B60="")</formula>
    </cfRule>
  </conditionalFormatting>
  <conditionalFormatting sqref="G61">
    <cfRule type="expression" dxfId="1605" priority="49" stopIfTrue="1">
      <formula>E61&lt;&gt;G61</formula>
    </cfRule>
  </conditionalFormatting>
  <conditionalFormatting sqref="F61">
    <cfRule type="expression" dxfId="1604" priority="50" stopIfTrue="1">
      <formula>AND(E61&lt;&gt;0,F61="")</formula>
    </cfRule>
  </conditionalFormatting>
  <conditionalFormatting sqref="B61">
    <cfRule type="expression" dxfId="1603" priority="51" stopIfTrue="1">
      <formula>AND(E61&lt;&gt;0,B61="")</formula>
    </cfRule>
  </conditionalFormatting>
  <conditionalFormatting sqref="G62">
    <cfRule type="expression" dxfId="1602" priority="46" stopIfTrue="1">
      <formula>E62&lt;&gt;G62</formula>
    </cfRule>
  </conditionalFormatting>
  <conditionalFormatting sqref="F62">
    <cfRule type="expression" dxfId="1601" priority="47" stopIfTrue="1">
      <formula>AND(E62&lt;&gt;0,F62="")</formula>
    </cfRule>
  </conditionalFormatting>
  <conditionalFormatting sqref="B62">
    <cfRule type="expression" dxfId="1600" priority="48" stopIfTrue="1">
      <formula>AND(E62&lt;&gt;0,B62="")</formula>
    </cfRule>
  </conditionalFormatting>
  <conditionalFormatting sqref="G63">
    <cfRule type="expression" dxfId="1599" priority="43" stopIfTrue="1">
      <formula>E63&lt;&gt;G63</formula>
    </cfRule>
  </conditionalFormatting>
  <conditionalFormatting sqref="F63">
    <cfRule type="expression" dxfId="1598" priority="44" stopIfTrue="1">
      <formula>AND(E63&lt;&gt;0,F63="")</formula>
    </cfRule>
  </conditionalFormatting>
  <conditionalFormatting sqref="B63">
    <cfRule type="expression" dxfId="1597" priority="45" stopIfTrue="1">
      <formula>AND(E63&lt;&gt;0,B63="")</formula>
    </cfRule>
  </conditionalFormatting>
  <conditionalFormatting sqref="G64">
    <cfRule type="expression" dxfId="1596" priority="40" stopIfTrue="1">
      <formula>E64&lt;&gt;G64</formula>
    </cfRule>
  </conditionalFormatting>
  <conditionalFormatting sqref="F64">
    <cfRule type="expression" dxfId="1595" priority="41" stopIfTrue="1">
      <formula>AND(E64&lt;&gt;0,F64="")</formula>
    </cfRule>
  </conditionalFormatting>
  <conditionalFormatting sqref="B64">
    <cfRule type="expression" dxfId="1594" priority="42" stopIfTrue="1">
      <formula>AND(E64&lt;&gt;0,B64="")</formula>
    </cfRule>
  </conditionalFormatting>
  <conditionalFormatting sqref="G65">
    <cfRule type="expression" dxfId="1593" priority="37" stopIfTrue="1">
      <formula>E65&lt;&gt;G65</formula>
    </cfRule>
  </conditionalFormatting>
  <conditionalFormatting sqref="F65">
    <cfRule type="expression" dxfId="1592" priority="38" stopIfTrue="1">
      <formula>AND(E65&lt;&gt;0,F65="")</formula>
    </cfRule>
  </conditionalFormatting>
  <conditionalFormatting sqref="B65">
    <cfRule type="expression" dxfId="1591" priority="39" stopIfTrue="1">
      <formula>AND(E65&lt;&gt;0,B65="")</formula>
    </cfRule>
  </conditionalFormatting>
  <conditionalFormatting sqref="G66">
    <cfRule type="expression" dxfId="1590" priority="34" stopIfTrue="1">
      <formula>E66&lt;&gt;G66</formula>
    </cfRule>
  </conditionalFormatting>
  <conditionalFormatting sqref="F66">
    <cfRule type="expression" dxfId="1589" priority="35" stopIfTrue="1">
      <formula>AND(E66&lt;&gt;0,F66="")</formula>
    </cfRule>
  </conditionalFormatting>
  <conditionalFormatting sqref="B66">
    <cfRule type="expression" dxfId="1588" priority="36" stopIfTrue="1">
      <formula>AND(E66&lt;&gt;0,B66="")</formula>
    </cfRule>
  </conditionalFormatting>
  <conditionalFormatting sqref="G67">
    <cfRule type="expression" dxfId="1587" priority="31" stopIfTrue="1">
      <formula>E67&lt;&gt;G67</formula>
    </cfRule>
  </conditionalFormatting>
  <conditionalFormatting sqref="F67">
    <cfRule type="expression" dxfId="1586" priority="32" stopIfTrue="1">
      <formula>AND(E67&lt;&gt;0,F67="")</formula>
    </cfRule>
  </conditionalFormatting>
  <conditionalFormatting sqref="B67">
    <cfRule type="expression" dxfId="1585" priority="33" stopIfTrue="1">
      <formula>AND(E67&lt;&gt;0,B67="")</formula>
    </cfRule>
  </conditionalFormatting>
  <conditionalFormatting sqref="G68">
    <cfRule type="expression" dxfId="1584" priority="28" stopIfTrue="1">
      <formula>E68&lt;&gt;G68</formula>
    </cfRule>
  </conditionalFormatting>
  <conditionalFormatting sqref="F68">
    <cfRule type="expression" dxfId="1583" priority="29" stopIfTrue="1">
      <formula>AND(E68&lt;&gt;0,F68="")</formula>
    </cfRule>
  </conditionalFormatting>
  <conditionalFormatting sqref="B68">
    <cfRule type="expression" dxfId="1582" priority="30" stopIfTrue="1">
      <formula>AND(E68&lt;&gt;0,B68="")</formula>
    </cfRule>
  </conditionalFormatting>
  <conditionalFormatting sqref="G69">
    <cfRule type="expression" dxfId="1581" priority="25" stopIfTrue="1">
      <formula>E69&lt;&gt;G69</formula>
    </cfRule>
  </conditionalFormatting>
  <conditionalFormatting sqref="F69">
    <cfRule type="expression" dxfId="1580" priority="26" stopIfTrue="1">
      <formula>AND(E69&lt;&gt;0,F69="")</formula>
    </cfRule>
  </conditionalFormatting>
  <conditionalFormatting sqref="B69">
    <cfRule type="expression" dxfId="1579" priority="27" stopIfTrue="1">
      <formula>AND(E69&lt;&gt;0,B69="")</formula>
    </cfRule>
  </conditionalFormatting>
  <conditionalFormatting sqref="G70">
    <cfRule type="expression" dxfId="1578" priority="22" stopIfTrue="1">
      <formula>E70&lt;&gt;G70</formula>
    </cfRule>
  </conditionalFormatting>
  <conditionalFormatting sqref="F70">
    <cfRule type="expression" dxfId="1577" priority="23" stopIfTrue="1">
      <formula>AND(E70&lt;&gt;0,F70="")</formula>
    </cfRule>
  </conditionalFormatting>
  <conditionalFormatting sqref="B70">
    <cfRule type="expression" dxfId="1576" priority="24" stopIfTrue="1">
      <formula>AND(E70&lt;&gt;0,B70="")</formula>
    </cfRule>
  </conditionalFormatting>
  <conditionalFormatting sqref="G71">
    <cfRule type="expression" dxfId="1575" priority="19" stopIfTrue="1">
      <formula>E71&lt;&gt;G71</formula>
    </cfRule>
  </conditionalFormatting>
  <conditionalFormatting sqref="F71">
    <cfRule type="expression" dxfId="1574" priority="20" stopIfTrue="1">
      <formula>AND(E71&lt;&gt;0,F71="")</formula>
    </cfRule>
  </conditionalFormatting>
  <conditionalFormatting sqref="B71">
    <cfRule type="expression" dxfId="1573" priority="21" stopIfTrue="1">
      <formula>AND(E71&lt;&gt;0,B71="")</formula>
    </cfRule>
  </conditionalFormatting>
  <conditionalFormatting sqref="G72">
    <cfRule type="expression" dxfId="1572" priority="16" stopIfTrue="1">
      <formula>E72&lt;&gt;G72</formula>
    </cfRule>
  </conditionalFormatting>
  <conditionalFormatting sqref="F72">
    <cfRule type="expression" dxfId="1571" priority="17" stopIfTrue="1">
      <formula>AND(E72&lt;&gt;0,F72="")</formula>
    </cfRule>
  </conditionalFormatting>
  <conditionalFormatting sqref="B72">
    <cfRule type="expression" dxfId="1570" priority="18" stopIfTrue="1">
      <formula>AND(E72&lt;&gt;0,B72="")</formula>
    </cfRule>
  </conditionalFormatting>
  <conditionalFormatting sqref="G73">
    <cfRule type="expression" dxfId="1569" priority="13" stopIfTrue="1">
      <formula>E73&lt;&gt;G73</formula>
    </cfRule>
  </conditionalFormatting>
  <conditionalFormatting sqref="F73">
    <cfRule type="expression" dxfId="1568" priority="14" stopIfTrue="1">
      <formula>AND(E73&lt;&gt;0,F73="")</formula>
    </cfRule>
  </conditionalFormatting>
  <conditionalFormatting sqref="B73">
    <cfRule type="expression" dxfId="1567" priority="15" stopIfTrue="1">
      <formula>AND(E73&lt;&gt;0,B73="")</formula>
    </cfRule>
  </conditionalFormatting>
  <conditionalFormatting sqref="G74">
    <cfRule type="expression" dxfId="1566" priority="10" stopIfTrue="1">
      <formula>E74&lt;&gt;G74</formula>
    </cfRule>
  </conditionalFormatting>
  <conditionalFormatting sqref="F74">
    <cfRule type="expression" dxfId="1565" priority="11" stopIfTrue="1">
      <formula>AND(E74&lt;&gt;0,F74="")</formula>
    </cfRule>
  </conditionalFormatting>
  <conditionalFormatting sqref="B74">
    <cfRule type="expression" dxfId="1564" priority="12" stopIfTrue="1">
      <formula>AND(E74&lt;&gt;0,B74="")</formula>
    </cfRule>
  </conditionalFormatting>
  <conditionalFormatting sqref="G75">
    <cfRule type="expression" dxfId="1563" priority="7" stopIfTrue="1">
      <formula>E75&lt;&gt;G75</formula>
    </cfRule>
  </conditionalFormatting>
  <conditionalFormatting sqref="F75">
    <cfRule type="expression" dxfId="1562" priority="8" stopIfTrue="1">
      <formula>AND(E75&lt;&gt;0,F75="")</formula>
    </cfRule>
  </conditionalFormatting>
  <conditionalFormatting sqref="B75">
    <cfRule type="expression" dxfId="1561" priority="9" stopIfTrue="1">
      <formula>AND(E75&lt;&gt;0,B75="")</formula>
    </cfRule>
  </conditionalFormatting>
  <conditionalFormatting sqref="G76">
    <cfRule type="expression" dxfId="1560" priority="4" stopIfTrue="1">
      <formula>E76&lt;&gt;G76</formula>
    </cfRule>
  </conditionalFormatting>
  <conditionalFormatting sqref="F76">
    <cfRule type="expression" dxfId="1559" priority="5" stopIfTrue="1">
      <formula>AND(E76&lt;&gt;0,F76="")</formula>
    </cfRule>
  </conditionalFormatting>
  <conditionalFormatting sqref="B76">
    <cfRule type="expression" dxfId="1558" priority="6" stopIfTrue="1">
      <formula>AND(E76&lt;&gt;0,B76="")</formula>
    </cfRule>
  </conditionalFormatting>
  <conditionalFormatting sqref="G77">
    <cfRule type="expression" dxfId="1557" priority="1" stopIfTrue="1">
      <formula>E77&lt;&gt;G77</formula>
    </cfRule>
  </conditionalFormatting>
  <conditionalFormatting sqref="F77">
    <cfRule type="expression" dxfId="1556" priority="2" stopIfTrue="1">
      <formula>AND(E77&lt;&gt;0,F77="")</formula>
    </cfRule>
  </conditionalFormatting>
  <conditionalFormatting sqref="B77">
    <cfRule type="expression" dxfId="1555" priority="3" stopIfTrue="1">
      <formula>AND(E77&lt;&gt;0,B77="")</formula>
    </cfRule>
  </conditionalFormatting>
  <dataValidations count="5">
    <dataValidation type="decimal" operator="lessThanOrEqual" allowBlank="1" showInputMessage="1" showErrorMessage="1" error="Bitte geben Sie einen negativen Wert ein." sqref="E11">
      <formula1>0</formula1>
    </dataValidation>
    <dataValidation type="custom" allowBlank="1" showInputMessage="1" showErrorMessage="1" sqref="D11:D77">
      <formula1>INT(D11*1000)/1000=D11</formula1>
    </dataValidation>
    <dataValidation type="date" operator="greaterThan" allowBlank="1" showInputMessage="1" showErrorMessage="1" sqref="F11:F77">
      <formula1>35065</formula1>
    </dataValidation>
    <dataValidation type="custom" allowBlank="1" showInputMessage="1" showErrorMessage="1" sqref="E12:E77">
      <formula1>INT(E12*100)/100=E12</formula1>
    </dataValidation>
    <dataValidation type="list" allowBlank="1" showDropDown="1" showInputMessage="1" showErrorMessage="1" sqref="I1:I9 I11:I65536 J1:L1048576">
      <formula1>"x"</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 xml:space="preserve">&amp;L&amp;"Arial,Fett"&amp;11Abrechnungsbogen zum Nachweis der tatsächlich verausgabten Mittel
</oddHeader>
    <oddFooter>&amp;L&amp;8Einzelansatz: &amp;A&amp;C&amp;8Seite &amp;P von &amp;N&amp;R&amp;8Druckdatum: &amp;D</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tabColor rgb="FF339966"/>
    <pageSetUpPr fitToPage="1"/>
  </sheetPr>
  <dimension ref="A1:X97"/>
  <sheetViews>
    <sheetView showGridLines="0" workbookViewId="0">
      <selection activeCell="C6" sqref="C6"/>
    </sheetView>
  </sheetViews>
  <sheetFormatPr baseColWidth="10" defaultRowHeight="12.75" x14ac:dyDescent="0.2"/>
  <cols>
    <col min="1" max="1" width="4.5703125" customWidth="1"/>
    <col min="2" max="2" width="7.140625" customWidth="1"/>
    <col min="3" max="3" width="27.5703125" customWidth="1"/>
    <col min="4" max="4" width="17.7109375" customWidth="1"/>
    <col min="5" max="5" width="13.7109375" customWidth="1"/>
    <col min="6" max="6" width="12.28515625" customWidth="1"/>
    <col min="7" max="7" width="10.5703125" customWidth="1"/>
    <col min="8" max="8" width="11.140625" customWidth="1"/>
    <col min="9" max="9" width="12.7109375" customWidth="1"/>
    <col min="10" max="10" width="8.28515625" customWidth="1"/>
    <col min="11" max="11" width="11.5703125" style="68" customWidth="1"/>
    <col min="13" max="13" width="28.7109375" style="68" customWidth="1"/>
  </cols>
  <sheetData>
    <row r="1" spans="1:24" ht="11.45" customHeight="1" thickBot="1" x14ac:dyDescent="0.25">
      <c r="A1" s="511" t="s">
        <v>443</v>
      </c>
      <c r="B1" s="511"/>
      <c r="C1" s="527">
        <f>'allg. Daten'!D24</f>
        <v>0</v>
      </c>
      <c r="D1" s="527"/>
      <c r="E1" s="527"/>
      <c r="F1" s="527"/>
      <c r="G1" s="527"/>
      <c r="H1" s="10"/>
      <c r="I1" s="10"/>
      <c r="J1" s="10"/>
      <c r="K1" s="31"/>
      <c r="L1" s="12"/>
      <c r="M1" s="289"/>
    </row>
    <row r="2" spans="1:24" ht="11.45" customHeight="1" thickBot="1" x14ac:dyDescent="0.25">
      <c r="A2" s="513"/>
      <c r="B2" s="528"/>
      <c r="C2" s="111" t="s">
        <v>724</v>
      </c>
      <c r="D2" s="314"/>
      <c r="E2" s="297"/>
      <c r="F2" s="297"/>
      <c r="G2" s="306"/>
      <c r="H2" s="306"/>
      <c r="I2" s="306"/>
      <c r="J2" s="306"/>
      <c r="K2" s="302"/>
      <c r="L2" s="303"/>
      <c r="M2" s="308"/>
      <c r="X2" t="s">
        <v>736</v>
      </c>
    </row>
    <row r="3" spans="1:24" ht="11.45" customHeight="1" x14ac:dyDescent="0.2">
      <c r="A3" s="13"/>
      <c r="B3" s="12"/>
      <c r="C3" s="21"/>
      <c r="D3" s="14"/>
      <c r="E3" s="14"/>
      <c r="F3" s="14"/>
      <c r="G3" s="34"/>
      <c r="H3" s="35"/>
      <c r="I3" s="35"/>
      <c r="J3" s="35"/>
      <c r="K3" s="31"/>
      <c r="L3" s="12"/>
      <c r="M3" s="289"/>
    </row>
    <row r="4" spans="1:24" ht="9" customHeight="1" x14ac:dyDescent="0.2">
      <c r="A4" s="12"/>
      <c r="B4" s="12"/>
      <c r="C4" s="21"/>
      <c r="D4" s="14"/>
      <c r="E4" s="14"/>
      <c r="F4" s="14"/>
      <c r="G4" s="34"/>
      <c r="H4" s="35"/>
      <c r="I4" s="35"/>
      <c r="J4" s="35"/>
      <c r="K4" s="31"/>
      <c r="L4" s="12"/>
      <c r="M4" s="289"/>
    </row>
    <row r="5" spans="1:24" ht="45" x14ac:dyDescent="0.2">
      <c r="A5" s="167" t="str">
        <f>Zus.!A2</f>
        <v>V. 18.10.24</v>
      </c>
      <c r="B5" s="12"/>
      <c r="C5" s="39" t="s">
        <v>16</v>
      </c>
      <c r="D5" s="285"/>
      <c r="H5" s="35"/>
      <c r="I5" s="35"/>
      <c r="J5" s="35"/>
      <c r="K5" s="135" t="s">
        <v>387</v>
      </c>
      <c r="L5" s="135" t="s">
        <v>389</v>
      </c>
      <c r="M5" s="289"/>
    </row>
    <row r="6" spans="1:24" ht="10.9" customHeight="1" x14ac:dyDescent="0.2">
      <c r="A6" s="523" t="s">
        <v>6</v>
      </c>
      <c r="B6" s="524"/>
      <c r="C6" s="455"/>
      <c r="D6" s="286"/>
      <c r="E6" s="283"/>
      <c r="F6" s="283"/>
      <c r="G6" s="283"/>
      <c r="H6" s="35"/>
      <c r="I6" s="35"/>
      <c r="J6" s="283"/>
      <c r="K6" s="115"/>
      <c r="L6" s="32"/>
      <c r="M6" s="289"/>
    </row>
    <row r="7" spans="1:24" ht="12" customHeight="1" x14ac:dyDescent="0.2">
      <c r="A7" s="523" t="s">
        <v>7</v>
      </c>
      <c r="B7" s="524" t="s">
        <v>0</v>
      </c>
      <c r="C7" s="37">
        <f>ROUND(SUM(I11:I13993),2)</f>
        <v>0</v>
      </c>
      <c r="D7" s="391" t="str">
        <f>IF(C8&lt;0,"Die geplanten Ausgaben wurden überschritten. Begründung erforderlich!","")</f>
        <v/>
      </c>
      <c r="E7" s="283"/>
      <c r="F7" s="283"/>
      <c r="G7" s="283"/>
      <c r="H7" s="35"/>
      <c r="I7" s="35"/>
      <c r="J7" s="129" t="s">
        <v>400</v>
      </c>
      <c r="K7" s="50">
        <f>SUM(K10:K13987)</f>
        <v>0</v>
      </c>
      <c r="L7" s="50">
        <f>SUM(L10:L13987)</f>
        <v>0</v>
      </c>
      <c r="M7" s="289"/>
      <c r="W7" s="35">
        <f>SUM(I11:I13986)</f>
        <v>0</v>
      </c>
      <c r="X7" s="35">
        <f>K7</f>
        <v>0</v>
      </c>
    </row>
    <row r="8" spans="1:24" ht="10.5" customHeight="1" x14ac:dyDescent="0.2">
      <c r="A8" s="523" t="s">
        <v>8</v>
      </c>
      <c r="B8" s="524" t="s">
        <v>0</v>
      </c>
      <c r="C8" s="37">
        <f>C6-C7</f>
        <v>0</v>
      </c>
      <c r="D8" s="287" t="str">
        <f>IF(C8&lt;0,"Die geplanten Ausgaben wurden überschritten. Begründung erforderlich!","")</f>
        <v/>
      </c>
      <c r="E8" s="283"/>
      <c r="F8" s="288" t="s">
        <v>451</v>
      </c>
      <c r="G8" s="525" t="s">
        <v>452</v>
      </c>
      <c r="H8" s="526"/>
      <c r="I8" s="40"/>
      <c r="J8" s="40"/>
      <c r="K8" s="109"/>
      <c r="L8" s="12"/>
      <c r="M8" s="289"/>
    </row>
    <row r="9" spans="1:24" ht="11.45" hidden="1" customHeight="1" x14ac:dyDescent="0.2">
      <c r="A9" s="13"/>
      <c r="B9" s="167" t="s">
        <v>418</v>
      </c>
      <c r="C9" s="174"/>
      <c r="D9" s="176"/>
      <c r="E9" s="175"/>
      <c r="F9" s="177"/>
      <c r="G9" s="177"/>
      <c r="H9" s="178"/>
      <c r="I9" s="179" t="s">
        <v>417</v>
      </c>
      <c r="J9" s="179" t="s">
        <v>416</v>
      </c>
      <c r="K9" s="179" t="s">
        <v>415</v>
      </c>
      <c r="L9" s="179"/>
      <c r="M9" s="179" t="s">
        <v>419</v>
      </c>
    </row>
    <row r="10" spans="1:24" ht="33.75" x14ac:dyDescent="0.2">
      <c r="A10" s="26" t="s">
        <v>1</v>
      </c>
      <c r="B10" s="26" t="s">
        <v>2</v>
      </c>
      <c r="C10" s="26" t="s">
        <v>3</v>
      </c>
      <c r="D10" s="161" t="s">
        <v>77</v>
      </c>
      <c r="E10" s="161" t="s">
        <v>450</v>
      </c>
      <c r="F10" s="161" t="s">
        <v>453</v>
      </c>
      <c r="G10" s="159" t="s">
        <v>4</v>
      </c>
      <c r="H10" s="160" t="s">
        <v>9</v>
      </c>
      <c r="I10" s="160" t="s">
        <v>388</v>
      </c>
      <c r="J10" s="292" t="s">
        <v>25</v>
      </c>
      <c r="K10" s="26" t="s">
        <v>24</v>
      </c>
      <c r="L10" s="160" t="s">
        <v>389</v>
      </c>
      <c r="M10" s="26" t="s">
        <v>394</v>
      </c>
    </row>
    <row r="11" spans="1:24" s="283" customFormat="1" ht="11.25" x14ac:dyDescent="0.2">
      <c r="A11" s="28" t="str">
        <f>IF(I11&lt;&gt;"",1,"")</f>
        <v/>
      </c>
      <c r="B11" s="52"/>
      <c r="C11" s="47"/>
      <c r="D11" s="53"/>
      <c r="E11" s="53"/>
      <c r="F11" s="48"/>
      <c r="G11" s="76"/>
      <c r="H11" s="48"/>
      <c r="I11" s="284" t="str">
        <f t="shared" ref="I11:I74" si="0">IF(F11&lt;&gt;0,F11,IF(G11="","",G11*H11))</f>
        <v/>
      </c>
      <c r="J11" s="53"/>
      <c r="K11" s="415" t="str">
        <f t="shared" ref="K11:K74" si="1">I11</f>
        <v/>
      </c>
      <c r="L11" s="118" t="str">
        <f t="shared" ref="L11:L74" si="2">IF(I11="","",K11-I11)</f>
        <v/>
      </c>
      <c r="M11" s="419"/>
    </row>
    <row r="12" spans="1:24" s="283" customFormat="1" ht="11.25" x14ac:dyDescent="0.2">
      <c r="A12" s="28" t="str">
        <f t="shared" ref="A12:A75" si="3">IF(I12&lt;&gt;"",A11+1,"")</f>
        <v/>
      </c>
      <c r="B12" s="52"/>
      <c r="C12" s="47"/>
      <c r="D12" s="53"/>
      <c r="E12" s="53"/>
      <c r="F12" s="48"/>
      <c r="G12" s="76"/>
      <c r="H12" s="48"/>
      <c r="I12" s="284" t="str">
        <f t="shared" si="0"/>
        <v/>
      </c>
      <c r="J12" s="53"/>
      <c r="K12" s="415" t="str">
        <f t="shared" si="1"/>
        <v/>
      </c>
      <c r="L12" s="118" t="str">
        <f t="shared" si="2"/>
        <v/>
      </c>
      <c r="M12" s="419"/>
    </row>
    <row r="13" spans="1:24" s="283" customFormat="1" ht="11.25" x14ac:dyDescent="0.2">
      <c r="A13" s="28" t="str">
        <f t="shared" si="3"/>
        <v/>
      </c>
      <c r="B13" s="52"/>
      <c r="C13" s="47"/>
      <c r="D13" s="53"/>
      <c r="E13" s="53"/>
      <c r="F13" s="48"/>
      <c r="G13" s="76"/>
      <c r="H13" s="48"/>
      <c r="I13" s="284" t="str">
        <f t="shared" si="0"/>
        <v/>
      </c>
      <c r="J13" s="53"/>
      <c r="K13" s="415" t="str">
        <f t="shared" si="1"/>
        <v/>
      </c>
      <c r="L13" s="118" t="str">
        <f t="shared" si="2"/>
        <v/>
      </c>
      <c r="M13" s="419"/>
    </row>
    <row r="14" spans="1:24" s="283" customFormat="1" ht="11.25" x14ac:dyDescent="0.2">
      <c r="A14" s="28" t="str">
        <f t="shared" si="3"/>
        <v/>
      </c>
      <c r="B14" s="52"/>
      <c r="C14" s="47"/>
      <c r="D14" s="53"/>
      <c r="E14" s="53"/>
      <c r="F14" s="48"/>
      <c r="G14" s="76"/>
      <c r="H14" s="48"/>
      <c r="I14" s="284" t="str">
        <f t="shared" si="0"/>
        <v/>
      </c>
      <c r="J14" s="53"/>
      <c r="K14" s="415" t="str">
        <f t="shared" si="1"/>
        <v/>
      </c>
      <c r="L14" s="118" t="str">
        <f t="shared" si="2"/>
        <v/>
      </c>
      <c r="M14" s="419"/>
    </row>
    <row r="15" spans="1:24" s="283" customFormat="1" ht="11.25" x14ac:dyDescent="0.2">
      <c r="A15" s="28" t="str">
        <f t="shared" si="3"/>
        <v/>
      </c>
      <c r="B15" s="52"/>
      <c r="C15" s="47"/>
      <c r="D15" s="53"/>
      <c r="E15" s="53"/>
      <c r="F15" s="48"/>
      <c r="G15" s="76"/>
      <c r="H15" s="48"/>
      <c r="I15" s="284" t="str">
        <f t="shared" si="0"/>
        <v/>
      </c>
      <c r="J15" s="53"/>
      <c r="K15" s="415" t="str">
        <f t="shared" si="1"/>
        <v/>
      </c>
      <c r="L15" s="118" t="str">
        <f t="shared" si="2"/>
        <v/>
      </c>
      <c r="M15" s="419"/>
    </row>
    <row r="16" spans="1:24" s="283" customFormat="1" ht="11.25" x14ac:dyDescent="0.2">
      <c r="A16" s="28" t="str">
        <f t="shared" si="3"/>
        <v/>
      </c>
      <c r="B16" s="52"/>
      <c r="C16" s="47"/>
      <c r="D16" s="53"/>
      <c r="E16" s="53"/>
      <c r="F16" s="48"/>
      <c r="G16" s="76"/>
      <c r="H16" s="48"/>
      <c r="I16" s="284" t="str">
        <f t="shared" si="0"/>
        <v/>
      </c>
      <c r="J16" s="53"/>
      <c r="K16" s="415" t="str">
        <f t="shared" si="1"/>
        <v/>
      </c>
      <c r="L16" s="118" t="str">
        <f t="shared" si="2"/>
        <v/>
      </c>
      <c r="M16" s="419"/>
    </row>
    <row r="17" spans="1:13" s="283" customFormat="1" ht="11.25" x14ac:dyDescent="0.2">
      <c r="A17" s="28" t="str">
        <f t="shared" si="3"/>
        <v/>
      </c>
      <c r="B17" s="52"/>
      <c r="C17" s="47"/>
      <c r="D17" s="53"/>
      <c r="E17" s="53"/>
      <c r="F17" s="48"/>
      <c r="G17" s="76"/>
      <c r="H17" s="48"/>
      <c r="I17" s="284" t="str">
        <f t="shared" si="0"/>
        <v/>
      </c>
      <c r="J17" s="53"/>
      <c r="K17" s="415" t="str">
        <f t="shared" si="1"/>
        <v/>
      </c>
      <c r="L17" s="118" t="str">
        <f t="shared" si="2"/>
        <v/>
      </c>
      <c r="M17" s="419"/>
    </row>
    <row r="18" spans="1:13" s="283" customFormat="1" ht="11.25" x14ac:dyDescent="0.2">
      <c r="A18" s="28" t="str">
        <f t="shared" si="3"/>
        <v/>
      </c>
      <c r="B18" s="52"/>
      <c r="C18" s="47"/>
      <c r="D18" s="53"/>
      <c r="E18" s="53"/>
      <c r="F18" s="48"/>
      <c r="G18" s="76"/>
      <c r="H18" s="48"/>
      <c r="I18" s="284" t="str">
        <f t="shared" si="0"/>
        <v/>
      </c>
      <c r="J18" s="53"/>
      <c r="K18" s="415" t="str">
        <f t="shared" si="1"/>
        <v/>
      </c>
      <c r="L18" s="118" t="str">
        <f t="shared" si="2"/>
        <v/>
      </c>
      <c r="M18" s="419"/>
    </row>
    <row r="19" spans="1:13" s="283" customFormat="1" ht="11.25" x14ac:dyDescent="0.2">
      <c r="A19" s="28" t="str">
        <f t="shared" si="3"/>
        <v/>
      </c>
      <c r="B19" s="52"/>
      <c r="C19" s="47"/>
      <c r="D19" s="53"/>
      <c r="E19" s="53"/>
      <c r="F19" s="48"/>
      <c r="G19" s="76"/>
      <c r="H19" s="48"/>
      <c r="I19" s="284" t="str">
        <f t="shared" si="0"/>
        <v/>
      </c>
      <c r="J19" s="53"/>
      <c r="K19" s="415" t="str">
        <f t="shared" si="1"/>
        <v/>
      </c>
      <c r="L19" s="118" t="str">
        <f t="shared" si="2"/>
        <v/>
      </c>
      <c r="M19" s="419"/>
    </row>
    <row r="20" spans="1:13" s="283" customFormat="1" ht="11.25" x14ac:dyDescent="0.2">
      <c r="A20" s="28" t="str">
        <f t="shared" si="3"/>
        <v/>
      </c>
      <c r="B20" s="52"/>
      <c r="C20" s="47"/>
      <c r="D20" s="53"/>
      <c r="E20" s="53"/>
      <c r="F20" s="48"/>
      <c r="G20" s="76"/>
      <c r="H20" s="48"/>
      <c r="I20" s="284" t="str">
        <f t="shared" si="0"/>
        <v/>
      </c>
      <c r="J20" s="53"/>
      <c r="K20" s="415" t="str">
        <f t="shared" si="1"/>
        <v/>
      </c>
      <c r="L20" s="118" t="str">
        <f t="shared" si="2"/>
        <v/>
      </c>
      <c r="M20" s="419"/>
    </row>
    <row r="21" spans="1:13" s="283" customFormat="1" ht="11.25" x14ac:dyDescent="0.2">
      <c r="A21" s="28" t="str">
        <f t="shared" si="3"/>
        <v/>
      </c>
      <c r="B21" s="52"/>
      <c r="C21" s="47"/>
      <c r="D21" s="53"/>
      <c r="E21" s="53"/>
      <c r="F21" s="48"/>
      <c r="G21" s="76"/>
      <c r="H21" s="48"/>
      <c r="I21" s="284" t="str">
        <f t="shared" si="0"/>
        <v/>
      </c>
      <c r="J21" s="53"/>
      <c r="K21" s="415" t="str">
        <f t="shared" si="1"/>
        <v/>
      </c>
      <c r="L21" s="118" t="str">
        <f t="shared" si="2"/>
        <v/>
      </c>
      <c r="M21" s="419"/>
    </row>
    <row r="22" spans="1:13" s="283" customFormat="1" ht="11.25" x14ac:dyDescent="0.2">
      <c r="A22" s="28" t="str">
        <f t="shared" si="3"/>
        <v/>
      </c>
      <c r="B22" s="52"/>
      <c r="C22" s="47"/>
      <c r="D22" s="53"/>
      <c r="E22" s="53"/>
      <c r="F22" s="48"/>
      <c r="G22" s="76"/>
      <c r="H22" s="48"/>
      <c r="I22" s="284" t="str">
        <f t="shared" si="0"/>
        <v/>
      </c>
      <c r="J22" s="53"/>
      <c r="K22" s="415" t="str">
        <f t="shared" si="1"/>
        <v/>
      </c>
      <c r="L22" s="118" t="str">
        <f t="shared" si="2"/>
        <v/>
      </c>
      <c r="M22" s="419"/>
    </row>
    <row r="23" spans="1:13" s="283" customFormat="1" ht="11.25" x14ac:dyDescent="0.2">
      <c r="A23" s="28" t="str">
        <f t="shared" si="3"/>
        <v/>
      </c>
      <c r="B23" s="52"/>
      <c r="C23" s="47"/>
      <c r="D23" s="53"/>
      <c r="E23" s="53"/>
      <c r="F23" s="48"/>
      <c r="G23" s="76"/>
      <c r="H23" s="48"/>
      <c r="I23" s="284" t="str">
        <f t="shared" si="0"/>
        <v/>
      </c>
      <c r="J23" s="53"/>
      <c r="K23" s="415" t="str">
        <f t="shared" si="1"/>
        <v/>
      </c>
      <c r="L23" s="118" t="str">
        <f t="shared" si="2"/>
        <v/>
      </c>
      <c r="M23" s="419"/>
    </row>
    <row r="24" spans="1:13" s="283" customFormat="1" ht="11.25" x14ac:dyDescent="0.2">
      <c r="A24" s="28" t="str">
        <f t="shared" si="3"/>
        <v/>
      </c>
      <c r="B24" s="52"/>
      <c r="C24" s="47"/>
      <c r="D24" s="53"/>
      <c r="E24" s="53"/>
      <c r="F24" s="48"/>
      <c r="G24" s="76"/>
      <c r="H24" s="48"/>
      <c r="I24" s="284" t="str">
        <f t="shared" si="0"/>
        <v/>
      </c>
      <c r="J24" s="53"/>
      <c r="K24" s="415" t="str">
        <f t="shared" si="1"/>
        <v/>
      </c>
      <c r="L24" s="118" t="str">
        <f t="shared" si="2"/>
        <v/>
      </c>
      <c r="M24" s="419"/>
    </row>
    <row r="25" spans="1:13" s="283" customFormat="1" ht="11.25" x14ac:dyDescent="0.2">
      <c r="A25" s="28" t="str">
        <f t="shared" si="3"/>
        <v/>
      </c>
      <c r="B25" s="52"/>
      <c r="C25" s="47"/>
      <c r="D25" s="53"/>
      <c r="E25" s="53"/>
      <c r="F25" s="48"/>
      <c r="G25" s="76"/>
      <c r="H25" s="48"/>
      <c r="I25" s="284" t="str">
        <f t="shared" si="0"/>
        <v/>
      </c>
      <c r="J25" s="53"/>
      <c r="K25" s="415" t="str">
        <f t="shared" si="1"/>
        <v/>
      </c>
      <c r="L25" s="118" t="str">
        <f t="shared" si="2"/>
        <v/>
      </c>
      <c r="M25" s="419"/>
    </row>
    <row r="26" spans="1:13" s="283" customFormat="1" ht="11.25" x14ac:dyDescent="0.2">
      <c r="A26" s="28" t="str">
        <f t="shared" si="3"/>
        <v/>
      </c>
      <c r="B26" s="52"/>
      <c r="C26" s="47"/>
      <c r="D26" s="53"/>
      <c r="E26" s="53"/>
      <c r="F26" s="48"/>
      <c r="G26" s="76"/>
      <c r="H26" s="48"/>
      <c r="I26" s="284" t="str">
        <f t="shared" si="0"/>
        <v/>
      </c>
      <c r="J26" s="53"/>
      <c r="K26" s="415" t="str">
        <f t="shared" si="1"/>
        <v/>
      </c>
      <c r="L26" s="118" t="str">
        <f t="shared" si="2"/>
        <v/>
      </c>
      <c r="M26" s="419"/>
    </row>
    <row r="27" spans="1:13" s="283" customFormat="1" ht="11.25" x14ac:dyDescent="0.2">
      <c r="A27" s="28" t="str">
        <f t="shared" si="3"/>
        <v/>
      </c>
      <c r="B27" s="52"/>
      <c r="C27" s="47"/>
      <c r="D27" s="53"/>
      <c r="E27" s="53"/>
      <c r="F27" s="48"/>
      <c r="G27" s="76"/>
      <c r="H27" s="48"/>
      <c r="I27" s="284" t="str">
        <f t="shared" si="0"/>
        <v/>
      </c>
      <c r="J27" s="53"/>
      <c r="K27" s="415" t="str">
        <f t="shared" si="1"/>
        <v/>
      </c>
      <c r="L27" s="118" t="str">
        <f t="shared" si="2"/>
        <v/>
      </c>
      <c r="M27" s="419"/>
    </row>
    <row r="28" spans="1:13" s="283" customFormat="1" ht="11.25" x14ac:dyDescent="0.2">
      <c r="A28" s="28" t="str">
        <f t="shared" si="3"/>
        <v/>
      </c>
      <c r="B28" s="52"/>
      <c r="C28" s="47"/>
      <c r="D28" s="53"/>
      <c r="E28" s="53"/>
      <c r="F28" s="48"/>
      <c r="G28" s="76"/>
      <c r="H28" s="48"/>
      <c r="I28" s="284" t="str">
        <f t="shared" si="0"/>
        <v/>
      </c>
      <c r="J28" s="53"/>
      <c r="K28" s="415" t="str">
        <f t="shared" si="1"/>
        <v/>
      </c>
      <c r="L28" s="118" t="str">
        <f t="shared" si="2"/>
        <v/>
      </c>
      <c r="M28" s="419"/>
    </row>
    <row r="29" spans="1:13" s="283" customFormat="1" ht="11.25" x14ac:dyDescent="0.2">
      <c r="A29" s="28" t="str">
        <f t="shared" si="3"/>
        <v/>
      </c>
      <c r="B29" s="52"/>
      <c r="C29" s="47"/>
      <c r="D29" s="53"/>
      <c r="E29" s="53"/>
      <c r="F29" s="48"/>
      <c r="G29" s="76"/>
      <c r="H29" s="48"/>
      <c r="I29" s="284" t="str">
        <f t="shared" si="0"/>
        <v/>
      </c>
      <c r="J29" s="53"/>
      <c r="K29" s="415" t="str">
        <f t="shared" si="1"/>
        <v/>
      </c>
      <c r="L29" s="118" t="str">
        <f t="shared" si="2"/>
        <v/>
      </c>
      <c r="M29" s="419"/>
    </row>
    <row r="30" spans="1:13" s="283" customFormat="1" ht="11.25" x14ac:dyDescent="0.2">
      <c r="A30" s="28" t="str">
        <f t="shared" si="3"/>
        <v/>
      </c>
      <c r="B30" s="52"/>
      <c r="C30" s="47"/>
      <c r="D30" s="53"/>
      <c r="E30" s="53"/>
      <c r="F30" s="48"/>
      <c r="G30" s="76"/>
      <c r="H30" s="48"/>
      <c r="I30" s="284" t="str">
        <f t="shared" si="0"/>
        <v/>
      </c>
      <c r="J30" s="53"/>
      <c r="K30" s="415" t="str">
        <f t="shared" si="1"/>
        <v/>
      </c>
      <c r="L30" s="118" t="str">
        <f t="shared" si="2"/>
        <v/>
      </c>
      <c r="M30" s="419"/>
    </row>
    <row r="31" spans="1:13" s="283" customFormat="1" ht="11.25" x14ac:dyDescent="0.2">
      <c r="A31" s="28" t="str">
        <f t="shared" si="3"/>
        <v/>
      </c>
      <c r="B31" s="52"/>
      <c r="C31" s="47"/>
      <c r="D31" s="53"/>
      <c r="E31" s="53"/>
      <c r="F31" s="48"/>
      <c r="G31" s="76"/>
      <c r="H31" s="48"/>
      <c r="I31" s="284" t="str">
        <f t="shared" si="0"/>
        <v/>
      </c>
      <c r="J31" s="53"/>
      <c r="K31" s="415" t="str">
        <f t="shared" si="1"/>
        <v/>
      </c>
      <c r="L31" s="118" t="str">
        <f t="shared" si="2"/>
        <v/>
      </c>
      <c r="M31" s="419"/>
    </row>
    <row r="32" spans="1:13" s="283" customFormat="1" ht="11.25" x14ac:dyDescent="0.2">
      <c r="A32" s="28" t="str">
        <f t="shared" si="3"/>
        <v/>
      </c>
      <c r="B32" s="52"/>
      <c r="C32" s="47"/>
      <c r="D32" s="53"/>
      <c r="E32" s="53"/>
      <c r="F32" s="48"/>
      <c r="G32" s="76"/>
      <c r="H32" s="48"/>
      <c r="I32" s="284" t="str">
        <f t="shared" si="0"/>
        <v/>
      </c>
      <c r="J32" s="53"/>
      <c r="K32" s="415" t="str">
        <f t="shared" si="1"/>
        <v/>
      </c>
      <c r="L32" s="118" t="str">
        <f t="shared" si="2"/>
        <v/>
      </c>
      <c r="M32" s="419"/>
    </row>
    <row r="33" spans="1:13" s="283" customFormat="1" ht="11.25" x14ac:dyDescent="0.2">
      <c r="A33" s="28" t="str">
        <f t="shared" si="3"/>
        <v/>
      </c>
      <c r="B33" s="52"/>
      <c r="C33" s="47"/>
      <c r="D33" s="53"/>
      <c r="E33" s="53"/>
      <c r="F33" s="48"/>
      <c r="G33" s="76"/>
      <c r="H33" s="48"/>
      <c r="I33" s="284" t="str">
        <f t="shared" si="0"/>
        <v/>
      </c>
      <c r="J33" s="53"/>
      <c r="K33" s="415" t="str">
        <f t="shared" si="1"/>
        <v/>
      </c>
      <c r="L33" s="118" t="str">
        <f t="shared" si="2"/>
        <v/>
      </c>
      <c r="M33" s="419"/>
    </row>
    <row r="34" spans="1:13" s="283" customFormat="1" ht="11.25" x14ac:dyDescent="0.2">
      <c r="A34" s="28" t="str">
        <f t="shared" si="3"/>
        <v/>
      </c>
      <c r="B34" s="52"/>
      <c r="C34" s="47"/>
      <c r="D34" s="53"/>
      <c r="E34" s="53"/>
      <c r="F34" s="48"/>
      <c r="G34" s="76"/>
      <c r="H34" s="48"/>
      <c r="I34" s="284" t="str">
        <f t="shared" si="0"/>
        <v/>
      </c>
      <c r="J34" s="53"/>
      <c r="K34" s="415" t="str">
        <f t="shared" si="1"/>
        <v/>
      </c>
      <c r="L34" s="118" t="str">
        <f t="shared" si="2"/>
        <v/>
      </c>
      <c r="M34" s="419"/>
    </row>
    <row r="35" spans="1:13" s="283" customFormat="1" ht="11.25" x14ac:dyDescent="0.2">
      <c r="A35" s="28" t="str">
        <f t="shared" si="3"/>
        <v/>
      </c>
      <c r="B35" s="52"/>
      <c r="C35" s="47"/>
      <c r="D35" s="53"/>
      <c r="E35" s="53"/>
      <c r="F35" s="48"/>
      <c r="G35" s="76"/>
      <c r="H35" s="48"/>
      <c r="I35" s="284" t="str">
        <f t="shared" si="0"/>
        <v/>
      </c>
      <c r="J35" s="53"/>
      <c r="K35" s="415" t="str">
        <f t="shared" si="1"/>
        <v/>
      </c>
      <c r="L35" s="118" t="str">
        <f t="shared" si="2"/>
        <v/>
      </c>
      <c r="M35" s="419"/>
    </row>
    <row r="36" spans="1:13" s="283" customFormat="1" ht="11.25" x14ac:dyDescent="0.2">
      <c r="A36" s="28" t="str">
        <f t="shared" si="3"/>
        <v/>
      </c>
      <c r="B36" s="52"/>
      <c r="C36" s="47"/>
      <c r="D36" s="53"/>
      <c r="E36" s="53"/>
      <c r="F36" s="48"/>
      <c r="G36" s="76"/>
      <c r="H36" s="48"/>
      <c r="I36" s="284" t="str">
        <f t="shared" si="0"/>
        <v/>
      </c>
      <c r="J36" s="53"/>
      <c r="K36" s="415" t="str">
        <f t="shared" si="1"/>
        <v/>
      </c>
      <c r="L36" s="118" t="str">
        <f t="shared" si="2"/>
        <v/>
      </c>
      <c r="M36" s="419"/>
    </row>
    <row r="37" spans="1:13" s="283" customFormat="1" ht="11.25" x14ac:dyDescent="0.2">
      <c r="A37" s="28" t="str">
        <f t="shared" si="3"/>
        <v/>
      </c>
      <c r="B37" s="52"/>
      <c r="C37" s="47"/>
      <c r="D37" s="53"/>
      <c r="E37" s="53"/>
      <c r="F37" s="48"/>
      <c r="G37" s="76"/>
      <c r="H37" s="48"/>
      <c r="I37" s="284" t="str">
        <f t="shared" si="0"/>
        <v/>
      </c>
      <c r="J37" s="53"/>
      <c r="K37" s="415" t="str">
        <f t="shared" si="1"/>
        <v/>
      </c>
      <c r="L37" s="118" t="str">
        <f t="shared" si="2"/>
        <v/>
      </c>
      <c r="M37" s="419"/>
    </row>
    <row r="38" spans="1:13" s="283" customFormat="1" ht="11.25" x14ac:dyDescent="0.2">
      <c r="A38" s="28" t="str">
        <f t="shared" si="3"/>
        <v/>
      </c>
      <c r="B38" s="52"/>
      <c r="C38" s="47"/>
      <c r="D38" s="53"/>
      <c r="E38" s="53"/>
      <c r="F38" s="48"/>
      <c r="G38" s="76"/>
      <c r="H38" s="48"/>
      <c r="I38" s="284" t="str">
        <f t="shared" si="0"/>
        <v/>
      </c>
      <c r="J38" s="53"/>
      <c r="K38" s="415" t="str">
        <f t="shared" si="1"/>
        <v/>
      </c>
      <c r="L38" s="118" t="str">
        <f t="shared" si="2"/>
        <v/>
      </c>
      <c r="M38" s="419"/>
    </row>
    <row r="39" spans="1:13" s="283" customFormat="1" ht="11.25" x14ac:dyDescent="0.2">
      <c r="A39" s="28" t="str">
        <f t="shared" si="3"/>
        <v/>
      </c>
      <c r="B39" s="52"/>
      <c r="C39" s="47"/>
      <c r="D39" s="53"/>
      <c r="E39" s="53"/>
      <c r="F39" s="48"/>
      <c r="G39" s="76"/>
      <c r="H39" s="48"/>
      <c r="I39" s="284" t="str">
        <f t="shared" si="0"/>
        <v/>
      </c>
      <c r="J39" s="53"/>
      <c r="K39" s="415" t="str">
        <f t="shared" si="1"/>
        <v/>
      </c>
      <c r="L39" s="118" t="str">
        <f t="shared" si="2"/>
        <v/>
      </c>
      <c r="M39" s="419"/>
    </row>
    <row r="40" spans="1:13" s="283" customFormat="1" ht="11.25" x14ac:dyDescent="0.2">
      <c r="A40" s="28" t="str">
        <f t="shared" si="3"/>
        <v/>
      </c>
      <c r="B40" s="52"/>
      <c r="C40" s="47"/>
      <c r="D40" s="53"/>
      <c r="E40" s="53"/>
      <c r="F40" s="48"/>
      <c r="G40" s="76"/>
      <c r="H40" s="48"/>
      <c r="I40" s="284" t="str">
        <f t="shared" si="0"/>
        <v/>
      </c>
      <c r="J40" s="53"/>
      <c r="K40" s="415" t="str">
        <f t="shared" si="1"/>
        <v/>
      </c>
      <c r="L40" s="118" t="str">
        <f t="shared" si="2"/>
        <v/>
      </c>
      <c r="M40" s="419"/>
    </row>
    <row r="41" spans="1:13" s="283" customFormat="1" ht="11.25" x14ac:dyDescent="0.2">
      <c r="A41" s="28" t="str">
        <f t="shared" si="3"/>
        <v/>
      </c>
      <c r="B41" s="52"/>
      <c r="C41" s="47"/>
      <c r="D41" s="53"/>
      <c r="E41" s="53"/>
      <c r="F41" s="48"/>
      <c r="G41" s="76"/>
      <c r="H41" s="48"/>
      <c r="I41" s="284" t="str">
        <f t="shared" si="0"/>
        <v/>
      </c>
      <c r="J41" s="53"/>
      <c r="K41" s="415" t="str">
        <f t="shared" si="1"/>
        <v/>
      </c>
      <c r="L41" s="118" t="str">
        <f t="shared" si="2"/>
        <v/>
      </c>
      <c r="M41" s="419"/>
    </row>
    <row r="42" spans="1:13" s="283" customFormat="1" ht="11.25" x14ac:dyDescent="0.2">
      <c r="A42" s="28" t="str">
        <f t="shared" si="3"/>
        <v/>
      </c>
      <c r="B42" s="52"/>
      <c r="C42" s="47"/>
      <c r="D42" s="53"/>
      <c r="E42" s="53"/>
      <c r="F42" s="48"/>
      <c r="G42" s="76"/>
      <c r="H42" s="48"/>
      <c r="I42" s="284" t="str">
        <f t="shared" si="0"/>
        <v/>
      </c>
      <c r="J42" s="53"/>
      <c r="K42" s="415" t="str">
        <f t="shared" si="1"/>
        <v/>
      </c>
      <c r="L42" s="118" t="str">
        <f t="shared" si="2"/>
        <v/>
      </c>
      <c r="M42" s="419"/>
    </row>
    <row r="43" spans="1:13" s="283" customFormat="1" ht="11.25" x14ac:dyDescent="0.2">
      <c r="A43" s="28" t="str">
        <f t="shared" si="3"/>
        <v/>
      </c>
      <c r="B43" s="52"/>
      <c r="C43" s="47"/>
      <c r="D43" s="53"/>
      <c r="E43" s="53"/>
      <c r="F43" s="48"/>
      <c r="G43" s="76"/>
      <c r="H43" s="48"/>
      <c r="I43" s="284" t="str">
        <f t="shared" si="0"/>
        <v/>
      </c>
      <c r="J43" s="53"/>
      <c r="K43" s="415" t="str">
        <f t="shared" si="1"/>
        <v/>
      </c>
      <c r="L43" s="118" t="str">
        <f t="shared" si="2"/>
        <v/>
      </c>
      <c r="M43" s="419"/>
    </row>
    <row r="44" spans="1:13" s="283" customFormat="1" ht="11.25" x14ac:dyDescent="0.2">
      <c r="A44" s="28" t="str">
        <f t="shared" si="3"/>
        <v/>
      </c>
      <c r="B44" s="52"/>
      <c r="C44" s="47"/>
      <c r="D44" s="53"/>
      <c r="E44" s="53"/>
      <c r="F44" s="48"/>
      <c r="G44" s="76"/>
      <c r="H44" s="48"/>
      <c r="I44" s="284" t="str">
        <f t="shared" si="0"/>
        <v/>
      </c>
      <c r="J44" s="53"/>
      <c r="K44" s="415" t="str">
        <f t="shared" si="1"/>
        <v/>
      </c>
      <c r="L44" s="118" t="str">
        <f t="shared" si="2"/>
        <v/>
      </c>
      <c r="M44" s="419"/>
    </row>
    <row r="45" spans="1:13" s="283" customFormat="1" ht="11.25" x14ac:dyDescent="0.2">
      <c r="A45" s="28" t="str">
        <f t="shared" si="3"/>
        <v/>
      </c>
      <c r="B45" s="52"/>
      <c r="C45" s="47"/>
      <c r="D45" s="53"/>
      <c r="E45" s="53"/>
      <c r="F45" s="48"/>
      <c r="G45" s="76"/>
      <c r="H45" s="48"/>
      <c r="I45" s="284" t="str">
        <f t="shared" si="0"/>
        <v/>
      </c>
      <c r="J45" s="53"/>
      <c r="K45" s="415" t="str">
        <f t="shared" si="1"/>
        <v/>
      </c>
      <c r="L45" s="118" t="str">
        <f t="shared" si="2"/>
        <v/>
      </c>
      <c r="M45" s="419"/>
    </row>
    <row r="46" spans="1:13" s="283" customFormat="1" ht="11.25" x14ac:dyDescent="0.2">
      <c r="A46" s="28" t="str">
        <f t="shared" si="3"/>
        <v/>
      </c>
      <c r="B46" s="52"/>
      <c r="C46" s="47"/>
      <c r="D46" s="53"/>
      <c r="E46" s="53"/>
      <c r="F46" s="48"/>
      <c r="G46" s="76"/>
      <c r="H46" s="48"/>
      <c r="I46" s="284" t="str">
        <f t="shared" si="0"/>
        <v/>
      </c>
      <c r="J46" s="53"/>
      <c r="K46" s="415" t="str">
        <f t="shared" si="1"/>
        <v/>
      </c>
      <c r="L46" s="118" t="str">
        <f t="shared" si="2"/>
        <v/>
      </c>
      <c r="M46" s="419"/>
    </row>
    <row r="47" spans="1:13" s="283" customFormat="1" ht="11.25" x14ac:dyDescent="0.2">
      <c r="A47" s="28" t="str">
        <f t="shared" si="3"/>
        <v/>
      </c>
      <c r="B47" s="52"/>
      <c r="C47" s="47"/>
      <c r="D47" s="53"/>
      <c r="E47" s="53"/>
      <c r="F47" s="48"/>
      <c r="G47" s="76"/>
      <c r="H47" s="48"/>
      <c r="I47" s="284" t="str">
        <f t="shared" si="0"/>
        <v/>
      </c>
      <c r="J47" s="53"/>
      <c r="K47" s="415" t="str">
        <f t="shared" si="1"/>
        <v/>
      </c>
      <c r="L47" s="118" t="str">
        <f t="shared" si="2"/>
        <v/>
      </c>
      <c r="M47" s="419"/>
    </row>
    <row r="48" spans="1:13" s="283" customFormat="1" ht="11.25" x14ac:dyDescent="0.2">
      <c r="A48" s="28" t="str">
        <f t="shared" si="3"/>
        <v/>
      </c>
      <c r="B48" s="52"/>
      <c r="C48" s="47"/>
      <c r="D48" s="53"/>
      <c r="E48" s="53"/>
      <c r="F48" s="48"/>
      <c r="G48" s="76"/>
      <c r="H48" s="48"/>
      <c r="I48" s="284" t="str">
        <f t="shared" si="0"/>
        <v/>
      </c>
      <c r="J48" s="53"/>
      <c r="K48" s="415" t="str">
        <f t="shared" si="1"/>
        <v/>
      </c>
      <c r="L48" s="118" t="str">
        <f t="shared" si="2"/>
        <v/>
      </c>
      <c r="M48" s="419"/>
    </row>
    <row r="49" spans="1:13" s="283" customFormat="1" ht="11.25" x14ac:dyDescent="0.2">
      <c r="A49" s="28" t="str">
        <f t="shared" si="3"/>
        <v/>
      </c>
      <c r="B49" s="52"/>
      <c r="C49" s="47"/>
      <c r="D49" s="53"/>
      <c r="E49" s="53"/>
      <c r="F49" s="48"/>
      <c r="G49" s="76"/>
      <c r="H49" s="48"/>
      <c r="I49" s="284" t="str">
        <f t="shared" si="0"/>
        <v/>
      </c>
      <c r="J49" s="53"/>
      <c r="K49" s="415" t="str">
        <f t="shared" si="1"/>
        <v/>
      </c>
      <c r="L49" s="118" t="str">
        <f t="shared" si="2"/>
        <v/>
      </c>
      <c r="M49" s="419"/>
    </row>
    <row r="50" spans="1:13" s="283" customFormat="1" ht="11.25" x14ac:dyDescent="0.2">
      <c r="A50" s="28" t="str">
        <f t="shared" si="3"/>
        <v/>
      </c>
      <c r="B50" s="52"/>
      <c r="C50" s="47"/>
      <c r="D50" s="53"/>
      <c r="E50" s="53"/>
      <c r="F50" s="48"/>
      <c r="G50" s="76"/>
      <c r="H50" s="48"/>
      <c r="I50" s="284" t="str">
        <f t="shared" si="0"/>
        <v/>
      </c>
      <c r="J50" s="53"/>
      <c r="K50" s="415" t="str">
        <f t="shared" si="1"/>
        <v/>
      </c>
      <c r="L50" s="118" t="str">
        <f t="shared" si="2"/>
        <v/>
      </c>
      <c r="M50" s="419"/>
    </row>
    <row r="51" spans="1:13" s="283" customFormat="1" ht="11.25" x14ac:dyDescent="0.2">
      <c r="A51" s="28" t="str">
        <f t="shared" si="3"/>
        <v/>
      </c>
      <c r="B51" s="52"/>
      <c r="C51" s="47"/>
      <c r="D51" s="53"/>
      <c r="E51" s="53"/>
      <c r="F51" s="48"/>
      <c r="G51" s="76"/>
      <c r="H51" s="48"/>
      <c r="I51" s="284" t="str">
        <f t="shared" si="0"/>
        <v/>
      </c>
      <c r="J51" s="53"/>
      <c r="K51" s="415" t="str">
        <f t="shared" si="1"/>
        <v/>
      </c>
      <c r="L51" s="118" t="str">
        <f t="shared" si="2"/>
        <v/>
      </c>
      <c r="M51" s="419"/>
    </row>
    <row r="52" spans="1:13" s="283" customFormat="1" ht="11.25" x14ac:dyDescent="0.2">
      <c r="A52" s="28" t="str">
        <f t="shared" si="3"/>
        <v/>
      </c>
      <c r="B52" s="52"/>
      <c r="C52" s="47"/>
      <c r="D52" s="53"/>
      <c r="E52" s="53"/>
      <c r="F52" s="48"/>
      <c r="G52" s="76"/>
      <c r="H52" s="48"/>
      <c r="I52" s="284" t="str">
        <f t="shared" si="0"/>
        <v/>
      </c>
      <c r="J52" s="53"/>
      <c r="K52" s="415" t="str">
        <f t="shared" si="1"/>
        <v/>
      </c>
      <c r="L52" s="118" t="str">
        <f t="shared" si="2"/>
        <v/>
      </c>
      <c r="M52" s="419"/>
    </row>
    <row r="53" spans="1:13" s="283" customFormat="1" ht="11.25" x14ac:dyDescent="0.2">
      <c r="A53" s="28" t="str">
        <f t="shared" si="3"/>
        <v/>
      </c>
      <c r="B53" s="52"/>
      <c r="C53" s="47"/>
      <c r="D53" s="53"/>
      <c r="E53" s="53"/>
      <c r="F53" s="48"/>
      <c r="G53" s="76"/>
      <c r="H53" s="48"/>
      <c r="I53" s="284" t="str">
        <f t="shared" si="0"/>
        <v/>
      </c>
      <c r="J53" s="53"/>
      <c r="K53" s="415" t="str">
        <f t="shared" si="1"/>
        <v/>
      </c>
      <c r="L53" s="118" t="str">
        <f t="shared" si="2"/>
        <v/>
      </c>
      <c r="M53" s="419"/>
    </row>
    <row r="54" spans="1:13" s="283" customFormat="1" ht="11.25" x14ac:dyDescent="0.2">
      <c r="A54" s="28" t="str">
        <f t="shared" si="3"/>
        <v/>
      </c>
      <c r="B54" s="52"/>
      <c r="C54" s="47"/>
      <c r="D54" s="53"/>
      <c r="E54" s="53"/>
      <c r="F54" s="48"/>
      <c r="G54" s="76"/>
      <c r="H54" s="48"/>
      <c r="I54" s="284" t="str">
        <f t="shared" si="0"/>
        <v/>
      </c>
      <c r="J54" s="53"/>
      <c r="K54" s="415" t="str">
        <f t="shared" si="1"/>
        <v/>
      </c>
      <c r="L54" s="118" t="str">
        <f t="shared" si="2"/>
        <v/>
      </c>
      <c r="M54" s="419"/>
    </row>
    <row r="55" spans="1:13" s="283" customFormat="1" ht="11.25" x14ac:dyDescent="0.2">
      <c r="A55" s="28" t="str">
        <f t="shared" si="3"/>
        <v/>
      </c>
      <c r="B55" s="52"/>
      <c r="C55" s="47"/>
      <c r="D55" s="53"/>
      <c r="E55" s="53"/>
      <c r="F55" s="48"/>
      <c r="G55" s="76"/>
      <c r="H55" s="48"/>
      <c r="I55" s="284" t="str">
        <f t="shared" si="0"/>
        <v/>
      </c>
      <c r="J55" s="53"/>
      <c r="K55" s="415" t="str">
        <f t="shared" si="1"/>
        <v/>
      </c>
      <c r="L55" s="118" t="str">
        <f t="shared" si="2"/>
        <v/>
      </c>
      <c r="M55" s="419"/>
    </row>
    <row r="56" spans="1:13" s="283" customFormat="1" ht="11.25" x14ac:dyDescent="0.2">
      <c r="A56" s="28" t="str">
        <f t="shared" si="3"/>
        <v/>
      </c>
      <c r="B56" s="52"/>
      <c r="C56" s="47"/>
      <c r="D56" s="53"/>
      <c r="E56" s="53"/>
      <c r="F56" s="48"/>
      <c r="G56" s="76"/>
      <c r="H56" s="48"/>
      <c r="I56" s="284" t="str">
        <f t="shared" si="0"/>
        <v/>
      </c>
      <c r="J56" s="53"/>
      <c r="K56" s="415" t="str">
        <f t="shared" si="1"/>
        <v/>
      </c>
      <c r="L56" s="118" t="str">
        <f t="shared" si="2"/>
        <v/>
      </c>
      <c r="M56" s="419"/>
    </row>
    <row r="57" spans="1:13" s="283" customFormat="1" ht="11.25" x14ac:dyDescent="0.2">
      <c r="A57" s="28" t="str">
        <f t="shared" si="3"/>
        <v/>
      </c>
      <c r="B57" s="52"/>
      <c r="C57" s="47"/>
      <c r="D57" s="53"/>
      <c r="E57" s="53"/>
      <c r="F57" s="48"/>
      <c r="G57" s="76"/>
      <c r="H57" s="48"/>
      <c r="I57" s="284" t="str">
        <f t="shared" si="0"/>
        <v/>
      </c>
      <c r="J57" s="53"/>
      <c r="K57" s="415" t="str">
        <f t="shared" si="1"/>
        <v/>
      </c>
      <c r="L57" s="118" t="str">
        <f t="shared" si="2"/>
        <v/>
      </c>
      <c r="M57" s="419"/>
    </row>
    <row r="58" spans="1:13" s="283" customFormat="1" ht="11.25" x14ac:dyDescent="0.2">
      <c r="A58" s="28" t="str">
        <f t="shared" si="3"/>
        <v/>
      </c>
      <c r="B58" s="52"/>
      <c r="C58" s="47"/>
      <c r="D58" s="53"/>
      <c r="E58" s="53"/>
      <c r="F58" s="48"/>
      <c r="G58" s="76"/>
      <c r="H58" s="48"/>
      <c r="I58" s="284" t="str">
        <f t="shared" si="0"/>
        <v/>
      </c>
      <c r="J58" s="53"/>
      <c r="K58" s="415" t="str">
        <f t="shared" si="1"/>
        <v/>
      </c>
      <c r="L58" s="118" t="str">
        <f t="shared" si="2"/>
        <v/>
      </c>
      <c r="M58" s="419"/>
    </row>
    <row r="59" spans="1:13" s="283" customFormat="1" ht="11.25" x14ac:dyDescent="0.2">
      <c r="A59" s="28" t="str">
        <f t="shared" si="3"/>
        <v/>
      </c>
      <c r="B59" s="52"/>
      <c r="C59" s="47"/>
      <c r="D59" s="53"/>
      <c r="E59" s="53"/>
      <c r="F59" s="48"/>
      <c r="G59" s="76"/>
      <c r="H59" s="48"/>
      <c r="I59" s="284" t="str">
        <f t="shared" si="0"/>
        <v/>
      </c>
      <c r="J59" s="53"/>
      <c r="K59" s="415" t="str">
        <f t="shared" si="1"/>
        <v/>
      </c>
      <c r="L59" s="118" t="str">
        <f t="shared" si="2"/>
        <v/>
      </c>
      <c r="M59" s="419"/>
    </row>
    <row r="60" spans="1:13" s="283" customFormat="1" ht="11.25" x14ac:dyDescent="0.2">
      <c r="A60" s="28" t="str">
        <f t="shared" si="3"/>
        <v/>
      </c>
      <c r="B60" s="52"/>
      <c r="C60" s="47"/>
      <c r="D60" s="53"/>
      <c r="E60" s="53"/>
      <c r="F60" s="48"/>
      <c r="G60" s="76"/>
      <c r="H60" s="48"/>
      <c r="I60" s="284" t="str">
        <f t="shared" si="0"/>
        <v/>
      </c>
      <c r="J60" s="53"/>
      <c r="K60" s="415" t="str">
        <f t="shared" si="1"/>
        <v/>
      </c>
      <c r="L60" s="118" t="str">
        <f t="shared" si="2"/>
        <v/>
      </c>
      <c r="M60" s="419"/>
    </row>
    <row r="61" spans="1:13" s="283" customFormat="1" ht="11.25" x14ac:dyDescent="0.2">
      <c r="A61" s="28" t="str">
        <f t="shared" si="3"/>
        <v/>
      </c>
      <c r="B61" s="52"/>
      <c r="C61" s="47"/>
      <c r="D61" s="53"/>
      <c r="E61" s="53"/>
      <c r="F61" s="48"/>
      <c r="G61" s="76"/>
      <c r="H61" s="48"/>
      <c r="I61" s="284" t="str">
        <f t="shared" si="0"/>
        <v/>
      </c>
      <c r="J61" s="53"/>
      <c r="K61" s="415" t="str">
        <f t="shared" si="1"/>
        <v/>
      </c>
      <c r="L61" s="118" t="str">
        <f t="shared" si="2"/>
        <v/>
      </c>
      <c r="M61" s="419"/>
    </row>
    <row r="62" spans="1:13" s="283" customFormat="1" ht="11.25" x14ac:dyDescent="0.2">
      <c r="A62" s="28" t="str">
        <f t="shared" si="3"/>
        <v/>
      </c>
      <c r="B62" s="52"/>
      <c r="C62" s="47"/>
      <c r="D62" s="53"/>
      <c r="E62" s="53"/>
      <c r="F62" s="48"/>
      <c r="G62" s="76"/>
      <c r="H62" s="48"/>
      <c r="I62" s="284" t="str">
        <f t="shared" si="0"/>
        <v/>
      </c>
      <c r="J62" s="53"/>
      <c r="K62" s="415" t="str">
        <f t="shared" si="1"/>
        <v/>
      </c>
      <c r="L62" s="118" t="str">
        <f t="shared" si="2"/>
        <v/>
      </c>
      <c r="M62" s="419"/>
    </row>
    <row r="63" spans="1:13" s="283" customFormat="1" ht="11.25" x14ac:dyDescent="0.2">
      <c r="A63" s="28" t="str">
        <f t="shared" si="3"/>
        <v/>
      </c>
      <c r="B63" s="52"/>
      <c r="C63" s="47"/>
      <c r="D63" s="53"/>
      <c r="E63" s="53"/>
      <c r="F63" s="48"/>
      <c r="G63" s="76"/>
      <c r="H63" s="48"/>
      <c r="I63" s="284" t="str">
        <f t="shared" si="0"/>
        <v/>
      </c>
      <c r="J63" s="53"/>
      <c r="K63" s="415" t="str">
        <f t="shared" si="1"/>
        <v/>
      </c>
      <c r="L63" s="118" t="str">
        <f t="shared" si="2"/>
        <v/>
      </c>
      <c r="M63" s="419"/>
    </row>
    <row r="64" spans="1:13" s="283" customFormat="1" ht="11.25" x14ac:dyDescent="0.2">
      <c r="A64" s="28" t="str">
        <f t="shared" si="3"/>
        <v/>
      </c>
      <c r="B64" s="52"/>
      <c r="C64" s="47"/>
      <c r="D64" s="53"/>
      <c r="E64" s="53"/>
      <c r="F64" s="48"/>
      <c r="G64" s="76"/>
      <c r="H64" s="48"/>
      <c r="I64" s="284" t="str">
        <f t="shared" si="0"/>
        <v/>
      </c>
      <c r="J64" s="53"/>
      <c r="K64" s="415" t="str">
        <f t="shared" si="1"/>
        <v/>
      </c>
      <c r="L64" s="118" t="str">
        <f t="shared" si="2"/>
        <v/>
      </c>
      <c r="M64" s="419"/>
    </row>
    <row r="65" spans="1:13" s="283" customFormat="1" ht="11.25" x14ac:dyDescent="0.2">
      <c r="A65" s="28" t="str">
        <f t="shared" si="3"/>
        <v/>
      </c>
      <c r="B65" s="52"/>
      <c r="C65" s="47"/>
      <c r="D65" s="53"/>
      <c r="E65" s="53"/>
      <c r="F65" s="48"/>
      <c r="G65" s="76"/>
      <c r="H65" s="48"/>
      <c r="I65" s="284" t="str">
        <f t="shared" si="0"/>
        <v/>
      </c>
      <c r="J65" s="53"/>
      <c r="K65" s="415" t="str">
        <f t="shared" si="1"/>
        <v/>
      </c>
      <c r="L65" s="118" t="str">
        <f t="shared" si="2"/>
        <v/>
      </c>
      <c r="M65" s="419"/>
    </row>
    <row r="66" spans="1:13" s="283" customFormat="1" ht="11.25" x14ac:dyDescent="0.2">
      <c r="A66" s="28" t="str">
        <f t="shared" si="3"/>
        <v/>
      </c>
      <c r="B66" s="52"/>
      <c r="C66" s="47"/>
      <c r="D66" s="53"/>
      <c r="E66" s="53"/>
      <c r="F66" s="48"/>
      <c r="G66" s="76"/>
      <c r="H66" s="48"/>
      <c r="I66" s="284" t="str">
        <f t="shared" si="0"/>
        <v/>
      </c>
      <c r="J66" s="53"/>
      <c r="K66" s="415" t="str">
        <f t="shared" si="1"/>
        <v/>
      </c>
      <c r="L66" s="118" t="str">
        <f t="shared" si="2"/>
        <v/>
      </c>
      <c r="M66" s="419"/>
    </row>
    <row r="67" spans="1:13" s="283" customFormat="1" ht="11.25" x14ac:dyDescent="0.2">
      <c r="A67" s="28" t="str">
        <f t="shared" si="3"/>
        <v/>
      </c>
      <c r="B67" s="52"/>
      <c r="C67" s="47"/>
      <c r="D67" s="53"/>
      <c r="E67" s="53"/>
      <c r="F67" s="48"/>
      <c r="G67" s="76"/>
      <c r="H67" s="48"/>
      <c r="I67" s="284" t="str">
        <f t="shared" si="0"/>
        <v/>
      </c>
      <c r="J67" s="53"/>
      <c r="K67" s="415" t="str">
        <f t="shared" si="1"/>
        <v/>
      </c>
      <c r="L67" s="118" t="str">
        <f t="shared" si="2"/>
        <v/>
      </c>
      <c r="M67" s="419"/>
    </row>
    <row r="68" spans="1:13" s="283" customFormat="1" ht="11.25" x14ac:dyDescent="0.2">
      <c r="A68" s="28" t="str">
        <f t="shared" si="3"/>
        <v/>
      </c>
      <c r="B68" s="52"/>
      <c r="C68" s="47"/>
      <c r="D68" s="53"/>
      <c r="E68" s="53"/>
      <c r="F68" s="48"/>
      <c r="G68" s="76"/>
      <c r="H68" s="48"/>
      <c r="I68" s="284" t="str">
        <f t="shared" si="0"/>
        <v/>
      </c>
      <c r="J68" s="53"/>
      <c r="K68" s="415" t="str">
        <f t="shared" si="1"/>
        <v/>
      </c>
      <c r="L68" s="118" t="str">
        <f t="shared" si="2"/>
        <v/>
      </c>
      <c r="M68" s="419"/>
    </row>
    <row r="69" spans="1:13" s="283" customFormat="1" ht="11.25" x14ac:dyDescent="0.2">
      <c r="A69" s="28" t="str">
        <f t="shared" si="3"/>
        <v/>
      </c>
      <c r="B69" s="52"/>
      <c r="C69" s="47"/>
      <c r="D69" s="53"/>
      <c r="E69" s="53"/>
      <c r="F69" s="48"/>
      <c r="G69" s="76"/>
      <c r="H69" s="48"/>
      <c r="I69" s="284" t="str">
        <f t="shared" si="0"/>
        <v/>
      </c>
      <c r="J69" s="53"/>
      <c r="K69" s="415" t="str">
        <f t="shared" si="1"/>
        <v/>
      </c>
      <c r="L69" s="118" t="str">
        <f t="shared" si="2"/>
        <v/>
      </c>
      <c r="M69" s="419"/>
    </row>
    <row r="70" spans="1:13" s="283" customFormat="1" ht="11.25" x14ac:dyDescent="0.2">
      <c r="A70" s="28" t="str">
        <f t="shared" si="3"/>
        <v/>
      </c>
      <c r="B70" s="52"/>
      <c r="C70" s="47"/>
      <c r="D70" s="53"/>
      <c r="E70" s="53"/>
      <c r="F70" s="48"/>
      <c r="G70" s="76"/>
      <c r="H70" s="48"/>
      <c r="I70" s="284" t="str">
        <f t="shared" si="0"/>
        <v/>
      </c>
      <c r="J70" s="53"/>
      <c r="K70" s="415" t="str">
        <f t="shared" si="1"/>
        <v/>
      </c>
      <c r="L70" s="118" t="str">
        <f t="shared" si="2"/>
        <v/>
      </c>
      <c r="M70" s="419"/>
    </row>
    <row r="71" spans="1:13" s="283" customFormat="1" ht="11.25" x14ac:dyDescent="0.2">
      <c r="A71" s="28" t="str">
        <f t="shared" si="3"/>
        <v/>
      </c>
      <c r="B71" s="52"/>
      <c r="C71" s="47"/>
      <c r="D71" s="53"/>
      <c r="E71" s="53"/>
      <c r="F71" s="48"/>
      <c r="G71" s="76"/>
      <c r="H71" s="48"/>
      <c r="I71" s="284" t="str">
        <f t="shared" si="0"/>
        <v/>
      </c>
      <c r="J71" s="53"/>
      <c r="K71" s="415" t="str">
        <f t="shared" si="1"/>
        <v/>
      </c>
      <c r="L71" s="118" t="str">
        <f t="shared" si="2"/>
        <v/>
      </c>
      <c r="M71" s="419"/>
    </row>
    <row r="72" spans="1:13" s="283" customFormat="1" ht="11.25" x14ac:dyDescent="0.2">
      <c r="A72" s="28" t="str">
        <f t="shared" si="3"/>
        <v/>
      </c>
      <c r="B72" s="52"/>
      <c r="C72" s="47"/>
      <c r="D72" s="53"/>
      <c r="E72" s="53"/>
      <c r="F72" s="48"/>
      <c r="G72" s="76"/>
      <c r="H72" s="48"/>
      <c r="I72" s="284" t="str">
        <f t="shared" si="0"/>
        <v/>
      </c>
      <c r="J72" s="53"/>
      <c r="K72" s="415" t="str">
        <f t="shared" si="1"/>
        <v/>
      </c>
      <c r="L72" s="118" t="str">
        <f t="shared" si="2"/>
        <v/>
      </c>
      <c r="M72" s="419"/>
    </row>
    <row r="73" spans="1:13" s="283" customFormat="1" ht="11.25" x14ac:dyDescent="0.2">
      <c r="A73" s="28" t="str">
        <f t="shared" si="3"/>
        <v/>
      </c>
      <c r="B73" s="52"/>
      <c r="C73" s="47"/>
      <c r="D73" s="53"/>
      <c r="E73" s="53"/>
      <c r="F73" s="48"/>
      <c r="G73" s="76"/>
      <c r="H73" s="48"/>
      <c r="I73" s="284" t="str">
        <f t="shared" si="0"/>
        <v/>
      </c>
      <c r="J73" s="53"/>
      <c r="K73" s="415" t="str">
        <f t="shared" si="1"/>
        <v/>
      </c>
      <c r="L73" s="118" t="str">
        <f t="shared" si="2"/>
        <v/>
      </c>
      <c r="M73" s="419"/>
    </row>
    <row r="74" spans="1:13" s="283" customFormat="1" ht="11.25" x14ac:dyDescent="0.2">
      <c r="A74" s="28" t="str">
        <f t="shared" si="3"/>
        <v/>
      </c>
      <c r="B74" s="52"/>
      <c r="C74" s="47"/>
      <c r="D74" s="53"/>
      <c r="E74" s="53"/>
      <c r="F74" s="48"/>
      <c r="G74" s="76"/>
      <c r="H74" s="48"/>
      <c r="I74" s="284" t="str">
        <f t="shared" si="0"/>
        <v/>
      </c>
      <c r="J74" s="53"/>
      <c r="K74" s="415" t="str">
        <f t="shared" si="1"/>
        <v/>
      </c>
      <c r="L74" s="118" t="str">
        <f t="shared" si="2"/>
        <v/>
      </c>
      <c r="M74" s="419"/>
    </row>
    <row r="75" spans="1:13" s="283" customFormat="1" ht="11.25" x14ac:dyDescent="0.2">
      <c r="A75" s="28" t="str">
        <f t="shared" si="3"/>
        <v/>
      </c>
      <c r="B75" s="52"/>
      <c r="C75" s="47"/>
      <c r="D75" s="53"/>
      <c r="E75" s="53"/>
      <c r="F75" s="48"/>
      <c r="G75" s="76"/>
      <c r="H75" s="48"/>
      <c r="I75" s="284" t="str">
        <f t="shared" ref="I75:I95" si="4">IF(F75&lt;&gt;0,F75,IF(G75="","",G75*H75))</f>
        <v/>
      </c>
      <c r="J75" s="53"/>
      <c r="K75" s="415" t="str">
        <f t="shared" ref="K75:K95" si="5">I75</f>
        <v/>
      </c>
      <c r="L75" s="118" t="str">
        <f t="shared" ref="L75:L95" si="6">IF(I75="","",K75-I75)</f>
        <v/>
      </c>
      <c r="M75" s="419"/>
    </row>
    <row r="76" spans="1:13" s="283" customFormat="1" ht="11.25" x14ac:dyDescent="0.2">
      <c r="A76" s="28" t="str">
        <f t="shared" ref="A76:A95" si="7">IF(I76&lt;&gt;"",A75+1,"")</f>
        <v/>
      </c>
      <c r="B76" s="52"/>
      <c r="C76" s="47"/>
      <c r="D76" s="53"/>
      <c r="E76" s="53"/>
      <c r="F76" s="48"/>
      <c r="G76" s="76"/>
      <c r="H76" s="48"/>
      <c r="I76" s="284" t="str">
        <f t="shared" si="4"/>
        <v/>
      </c>
      <c r="J76" s="53"/>
      <c r="K76" s="415" t="str">
        <f t="shared" si="5"/>
        <v/>
      </c>
      <c r="L76" s="118" t="str">
        <f t="shared" si="6"/>
        <v/>
      </c>
      <c r="M76" s="419"/>
    </row>
    <row r="77" spans="1:13" s="283" customFormat="1" ht="11.25" x14ac:dyDescent="0.2">
      <c r="A77" s="28" t="str">
        <f t="shared" si="7"/>
        <v/>
      </c>
      <c r="B77" s="52"/>
      <c r="C77" s="47"/>
      <c r="D77" s="53"/>
      <c r="E77" s="53"/>
      <c r="F77" s="48"/>
      <c r="G77" s="76"/>
      <c r="H77" s="48"/>
      <c r="I77" s="284" t="str">
        <f t="shared" si="4"/>
        <v/>
      </c>
      <c r="J77" s="53"/>
      <c r="K77" s="415" t="str">
        <f t="shared" si="5"/>
        <v/>
      </c>
      <c r="L77" s="118" t="str">
        <f t="shared" si="6"/>
        <v/>
      </c>
      <c r="M77" s="419"/>
    </row>
    <row r="78" spans="1:13" s="283" customFormat="1" ht="11.25" x14ac:dyDescent="0.2">
      <c r="A78" s="28" t="str">
        <f t="shared" si="7"/>
        <v/>
      </c>
      <c r="B78" s="52"/>
      <c r="C78" s="47"/>
      <c r="D78" s="53"/>
      <c r="E78" s="53"/>
      <c r="F78" s="48"/>
      <c r="G78" s="76"/>
      <c r="H78" s="48"/>
      <c r="I78" s="284" t="str">
        <f t="shared" si="4"/>
        <v/>
      </c>
      <c r="J78" s="53"/>
      <c r="K78" s="415" t="str">
        <f t="shared" si="5"/>
        <v/>
      </c>
      <c r="L78" s="118" t="str">
        <f t="shared" si="6"/>
        <v/>
      </c>
      <c r="M78" s="419"/>
    </row>
    <row r="79" spans="1:13" s="283" customFormat="1" ht="11.25" x14ac:dyDescent="0.2">
      <c r="A79" s="28" t="str">
        <f t="shared" si="7"/>
        <v/>
      </c>
      <c r="B79" s="52"/>
      <c r="C79" s="47"/>
      <c r="D79" s="53"/>
      <c r="E79" s="53"/>
      <c r="F79" s="48"/>
      <c r="G79" s="76"/>
      <c r="H79" s="48"/>
      <c r="I79" s="284" t="str">
        <f t="shared" si="4"/>
        <v/>
      </c>
      <c r="J79" s="53"/>
      <c r="K79" s="415" t="str">
        <f t="shared" si="5"/>
        <v/>
      </c>
      <c r="L79" s="118" t="str">
        <f t="shared" si="6"/>
        <v/>
      </c>
      <c r="M79" s="419"/>
    </row>
    <row r="80" spans="1:13" s="283" customFormat="1" ht="11.25" x14ac:dyDescent="0.2">
      <c r="A80" s="28" t="str">
        <f t="shared" si="7"/>
        <v/>
      </c>
      <c r="B80" s="52"/>
      <c r="C80" s="47"/>
      <c r="D80" s="53"/>
      <c r="E80" s="53"/>
      <c r="F80" s="48"/>
      <c r="G80" s="76"/>
      <c r="H80" s="48"/>
      <c r="I80" s="284" t="str">
        <f t="shared" si="4"/>
        <v/>
      </c>
      <c r="J80" s="53"/>
      <c r="K80" s="415" t="str">
        <f t="shared" si="5"/>
        <v/>
      </c>
      <c r="L80" s="118" t="str">
        <f t="shared" si="6"/>
        <v/>
      </c>
      <c r="M80" s="419"/>
    </row>
    <row r="81" spans="1:13" s="283" customFormat="1" ht="11.25" x14ac:dyDescent="0.2">
      <c r="A81" s="28" t="str">
        <f t="shared" si="7"/>
        <v/>
      </c>
      <c r="B81" s="52"/>
      <c r="C81" s="47"/>
      <c r="D81" s="53"/>
      <c r="E81" s="53"/>
      <c r="F81" s="48"/>
      <c r="G81" s="76"/>
      <c r="H81" s="48"/>
      <c r="I81" s="284" t="str">
        <f t="shared" si="4"/>
        <v/>
      </c>
      <c r="J81" s="53"/>
      <c r="K81" s="415" t="str">
        <f t="shared" si="5"/>
        <v/>
      </c>
      <c r="L81" s="118" t="str">
        <f t="shared" si="6"/>
        <v/>
      </c>
      <c r="M81" s="419"/>
    </row>
    <row r="82" spans="1:13" s="283" customFormat="1" ht="11.25" x14ac:dyDescent="0.2">
      <c r="A82" s="28" t="str">
        <f t="shared" si="7"/>
        <v/>
      </c>
      <c r="B82" s="52"/>
      <c r="C82" s="47"/>
      <c r="D82" s="53"/>
      <c r="E82" s="53"/>
      <c r="F82" s="48"/>
      <c r="G82" s="76"/>
      <c r="H82" s="48"/>
      <c r="I82" s="284" t="str">
        <f t="shared" si="4"/>
        <v/>
      </c>
      <c r="J82" s="53"/>
      <c r="K82" s="415" t="str">
        <f t="shared" si="5"/>
        <v/>
      </c>
      <c r="L82" s="118" t="str">
        <f t="shared" si="6"/>
        <v/>
      </c>
      <c r="M82" s="419"/>
    </row>
    <row r="83" spans="1:13" s="283" customFormat="1" ht="11.25" x14ac:dyDescent="0.2">
      <c r="A83" s="28" t="str">
        <f t="shared" si="7"/>
        <v/>
      </c>
      <c r="B83" s="52"/>
      <c r="C83" s="47"/>
      <c r="D83" s="53"/>
      <c r="E83" s="53"/>
      <c r="F83" s="48"/>
      <c r="G83" s="76"/>
      <c r="H83" s="48"/>
      <c r="I83" s="284" t="str">
        <f t="shared" si="4"/>
        <v/>
      </c>
      <c r="J83" s="53"/>
      <c r="K83" s="415" t="str">
        <f t="shared" si="5"/>
        <v/>
      </c>
      <c r="L83" s="118" t="str">
        <f t="shared" si="6"/>
        <v/>
      </c>
      <c r="M83" s="419"/>
    </row>
    <row r="84" spans="1:13" s="283" customFormat="1" ht="11.25" x14ac:dyDescent="0.2">
      <c r="A84" s="28" t="str">
        <f t="shared" si="7"/>
        <v/>
      </c>
      <c r="B84" s="52"/>
      <c r="C84" s="47"/>
      <c r="D84" s="53"/>
      <c r="E84" s="53"/>
      <c r="F84" s="48"/>
      <c r="G84" s="76"/>
      <c r="H84" s="48"/>
      <c r="I84" s="284" t="str">
        <f t="shared" si="4"/>
        <v/>
      </c>
      <c r="J84" s="53"/>
      <c r="K84" s="415" t="str">
        <f t="shared" si="5"/>
        <v/>
      </c>
      <c r="L84" s="118" t="str">
        <f t="shared" si="6"/>
        <v/>
      </c>
      <c r="M84" s="419"/>
    </row>
    <row r="85" spans="1:13" s="283" customFormat="1" ht="11.25" x14ac:dyDescent="0.2">
      <c r="A85" s="28" t="str">
        <f t="shared" si="7"/>
        <v/>
      </c>
      <c r="B85" s="52"/>
      <c r="C85" s="47"/>
      <c r="D85" s="53"/>
      <c r="E85" s="53"/>
      <c r="F85" s="48"/>
      <c r="G85" s="76"/>
      <c r="H85" s="48"/>
      <c r="I85" s="284" t="str">
        <f t="shared" si="4"/>
        <v/>
      </c>
      <c r="J85" s="53"/>
      <c r="K85" s="415" t="str">
        <f t="shared" si="5"/>
        <v/>
      </c>
      <c r="L85" s="118" t="str">
        <f t="shared" si="6"/>
        <v/>
      </c>
      <c r="M85" s="419"/>
    </row>
    <row r="86" spans="1:13" s="283" customFormat="1" ht="11.25" x14ac:dyDescent="0.2">
      <c r="A86" s="28" t="str">
        <f t="shared" si="7"/>
        <v/>
      </c>
      <c r="B86" s="52"/>
      <c r="C86" s="47"/>
      <c r="D86" s="53"/>
      <c r="E86" s="53"/>
      <c r="F86" s="48"/>
      <c r="G86" s="76"/>
      <c r="H86" s="48"/>
      <c r="I86" s="284" t="str">
        <f t="shared" si="4"/>
        <v/>
      </c>
      <c r="J86" s="53"/>
      <c r="K86" s="415" t="str">
        <f t="shared" si="5"/>
        <v/>
      </c>
      <c r="L86" s="118" t="str">
        <f t="shared" si="6"/>
        <v/>
      </c>
      <c r="M86" s="419"/>
    </row>
    <row r="87" spans="1:13" s="283" customFormat="1" ht="11.25" x14ac:dyDescent="0.2">
      <c r="A87" s="28" t="str">
        <f t="shared" si="7"/>
        <v/>
      </c>
      <c r="B87" s="52"/>
      <c r="C87" s="47"/>
      <c r="D87" s="53"/>
      <c r="E87" s="53"/>
      <c r="F87" s="48"/>
      <c r="G87" s="76"/>
      <c r="H87" s="48"/>
      <c r="I87" s="284" t="str">
        <f t="shared" si="4"/>
        <v/>
      </c>
      <c r="J87" s="53"/>
      <c r="K87" s="415" t="str">
        <f t="shared" si="5"/>
        <v/>
      </c>
      <c r="L87" s="118" t="str">
        <f t="shared" si="6"/>
        <v/>
      </c>
      <c r="M87" s="419"/>
    </row>
    <row r="88" spans="1:13" s="283" customFormat="1" ht="11.25" x14ac:dyDescent="0.2">
      <c r="A88" s="28" t="str">
        <f t="shared" si="7"/>
        <v/>
      </c>
      <c r="B88" s="52"/>
      <c r="C88" s="47"/>
      <c r="D88" s="53"/>
      <c r="E88" s="53"/>
      <c r="F88" s="48"/>
      <c r="G88" s="76"/>
      <c r="H88" s="48"/>
      <c r="I88" s="284" t="str">
        <f t="shared" si="4"/>
        <v/>
      </c>
      <c r="J88" s="53"/>
      <c r="K88" s="415" t="str">
        <f t="shared" si="5"/>
        <v/>
      </c>
      <c r="L88" s="118" t="str">
        <f t="shared" si="6"/>
        <v/>
      </c>
      <c r="M88" s="419"/>
    </row>
    <row r="89" spans="1:13" s="283" customFormat="1" ht="11.25" x14ac:dyDescent="0.2">
      <c r="A89" s="28" t="str">
        <f t="shared" si="7"/>
        <v/>
      </c>
      <c r="B89" s="52"/>
      <c r="C89" s="47"/>
      <c r="D89" s="53"/>
      <c r="E89" s="53"/>
      <c r="F89" s="48"/>
      <c r="G89" s="76"/>
      <c r="H89" s="48"/>
      <c r="I89" s="284" t="str">
        <f t="shared" si="4"/>
        <v/>
      </c>
      <c r="J89" s="53"/>
      <c r="K89" s="415" t="str">
        <f t="shared" si="5"/>
        <v/>
      </c>
      <c r="L89" s="118" t="str">
        <f t="shared" si="6"/>
        <v/>
      </c>
      <c r="M89" s="419"/>
    </row>
    <row r="90" spans="1:13" s="283" customFormat="1" ht="11.25" x14ac:dyDescent="0.2">
      <c r="A90" s="28" t="str">
        <f t="shared" si="7"/>
        <v/>
      </c>
      <c r="B90" s="52"/>
      <c r="C90" s="47"/>
      <c r="D90" s="53"/>
      <c r="E90" s="53"/>
      <c r="F90" s="48"/>
      <c r="G90" s="76"/>
      <c r="H90" s="48"/>
      <c r="I90" s="284" t="str">
        <f t="shared" si="4"/>
        <v/>
      </c>
      <c r="J90" s="53"/>
      <c r="K90" s="415" t="str">
        <f t="shared" si="5"/>
        <v/>
      </c>
      <c r="L90" s="118" t="str">
        <f t="shared" si="6"/>
        <v/>
      </c>
      <c r="M90" s="419"/>
    </row>
    <row r="91" spans="1:13" s="283" customFormat="1" ht="11.25" x14ac:dyDescent="0.2">
      <c r="A91" s="28" t="str">
        <f t="shared" si="7"/>
        <v/>
      </c>
      <c r="B91" s="52"/>
      <c r="C91" s="47"/>
      <c r="D91" s="53"/>
      <c r="E91" s="53"/>
      <c r="F91" s="48"/>
      <c r="G91" s="76"/>
      <c r="H91" s="48"/>
      <c r="I91" s="284" t="str">
        <f t="shared" si="4"/>
        <v/>
      </c>
      <c r="J91" s="53"/>
      <c r="K91" s="415" t="str">
        <f t="shared" si="5"/>
        <v/>
      </c>
      <c r="L91" s="118" t="str">
        <f t="shared" si="6"/>
        <v/>
      </c>
      <c r="M91" s="419"/>
    </row>
    <row r="92" spans="1:13" s="283" customFormat="1" ht="11.25" x14ac:dyDescent="0.2">
      <c r="A92" s="28" t="str">
        <f t="shared" si="7"/>
        <v/>
      </c>
      <c r="B92" s="52"/>
      <c r="C92" s="47"/>
      <c r="D92" s="53"/>
      <c r="E92" s="53"/>
      <c r="F92" s="48"/>
      <c r="G92" s="76"/>
      <c r="H92" s="48"/>
      <c r="I92" s="284" t="str">
        <f t="shared" si="4"/>
        <v/>
      </c>
      <c r="J92" s="53"/>
      <c r="K92" s="415" t="str">
        <f t="shared" si="5"/>
        <v/>
      </c>
      <c r="L92" s="118" t="str">
        <f t="shared" si="6"/>
        <v/>
      </c>
      <c r="M92" s="419"/>
    </row>
    <row r="93" spans="1:13" s="283" customFormat="1" ht="11.25" x14ac:dyDescent="0.2">
      <c r="A93" s="28" t="str">
        <f t="shared" si="7"/>
        <v/>
      </c>
      <c r="B93" s="52"/>
      <c r="C93" s="47"/>
      <c r="D93" s="53"/>
      <c r="E93" s="53"/>
      <c r="F93" s="48"/>
      <c r="G93" s="76"/>
      <c r="H93" s="48"/>
      <c r="I93" s="284" t="str">
        <f t="shared" si="4"/>
        <v/>
      </c>
      <c r="J93" s="53"/>
      <c r="K93" s="415" t="str">
        <f t="shared" si="5"/>
        <v/>
      </c>
      <c r="L93" s="118" t="str">
        <f t="shared" si="6"/>
        <v/>
      </c>
      <c r="M93" s="419"/>
    </row>
    <row r="94" spans="1:13" s="283" customFormat="1" ht="11.25" x14ac:dyDescent="0.2">
      <c r="A94" s="28" t="str">
        <f t="shared" si="7"/>
        <v/>
      </c>
      <c r="B94" s="52"/>
      <c r="C94" s="47"/>
      <c r="D94" s="53"/>
      <c r="E94" s="53"/>
      <c r="F94" s="48"/>
      <c r="G94" s="76"/>
      <c r="H94" s="48"/>
      <c r="I94" s="284" t="str">
        <f t="shared" si="4"/>
        <v/>
      </c>
      <c r="J94" s="53"/>
      <c r="K94" s="415" t="str">
        <f t="shared" si="5"/>
        <v/>
      </c>
      <c r="L94" s="118" t="str">
        <f t="shared" si="6"/>
        <v/>
      </c>
      <c r="M94" s="419"/>
    </row>
    <row r="95" spans="1:13" s="283" customFormat="1" ht="11.25" x14ac:dyDescent="0.2">
      <c r="A95" s="28" t="str">
        <f t="shared" si="7"/>
        <v/>
      </c>
      <c r="B95" s="52"/>
      <c r="C95" s="47"/>
      <c r="D95" s="53"/>
      <c r="E95" s="53"/>
      <c r="F95" s="48"/>
      <c r="G95" s="76"/>
      <c r="H95" s="48"/>
      <c r="I95" s="284" t="str">
        <f t="shared" si="4"/>
        <v/>
      </c>
      <c r="J95" s="53"/>
      <c r="K95" s="415" t="str">
        <f t="shared" si="5"/>
        <v/>
      </c>
      <c r="L95" s="118" t="str">
        <f t="shared" si="6"/>
        <v/>
      </c>
      <c r="M95" s="419"/>
    </row>
    <row r="96" spans="1:13" x14ac:dyDescent="0.2">
      <c r="B96" s="424"/>
      <c r="C96" s="424"/>
      <c r="D96" s="424"/>
      <c r="E96" s="424"/>
      <c r="F96" s="424"/>
      <c r="G96" s="424"/>
      <c r="H96" s="424"/>
      <c r="I96" s="424"/>
      <c r="J96" s="424"/>
      <c r="K96" s="425"/>
      <c r="L96" s="424"/>
      <c r="M96" s="425"/>
    </row>
    <row r="97" spans="2:13" x14ac:dyDescent="0.2">
      <c r="B97" s="424"/>
      <c r="C97" s="424"/>
      <c r="D97" s="424"/>
      <c r="E97" s="424"/>
      <c r="F97" s="424"/>
      <c r="G97" s="424"/>
      <c r="H97" s="424"/>
      <c r="I97" s="424"/>
      <c r="J97" s="424"/>
      <c r="K97" s="425"/>
      <c r="L97" s="424"/>
      <c r="M97" s="425"/>
    </row>
  </sheetData>
  <sheetProtection password="D981" sheet="1" objects="1" scenarios="1" sort="0" autoFilter="0"/>
  <autoFilter ref="A10:M10"/>
  <mergeCells count="7">
    <mergeCell ref="A8:B8"/>
    <mergeCell ref="G8:H8"/>
    <mergeCell ref="A1:B1"/>
    <mergeCell ref="C1:G1"/>
    <mergeCell ref="A2:B2"/>
    <mergeCell ref="A6:B6"/>
    <mergeCell ref="A7:B7"/>
  </mergeCells>
  <conditionalFormatting sqref="K11:K30">
    <cfRule type="expression" dxfId="1554" priority="198" stopIfTrue="1">
      <formula>I11-K11&lt;&gt;0</formula>
    </cfRule>
  </conditionalFormatting>
  <conditionalFormatting sqref="J11:J30">
    <cfRule type="expression" dxfId="1553" priority="197" stopIfTrue="1">
      <formula>AND(I11&lt;&gt;"",J11="")</formula>
    </cfRule>
  </conditionalFormatting>
  <conditionalFormatting sqref="B11:B30">
    <cfRule type="expression" dxfId="1552" priority="196" stopIfTrue="1">
      <formula>AND(I11&lt;&gt;"",B11="")</formula>
    </cfRule>
  </conditionalFormatting>
  <conditionalFormatting sqref="K31">
    <cfRule type="expression" dxfId="1551" priority="195" stopIfTrue="1">
      <formula>I31-K31&lt;&gt;0</formula>
    </cfRule>
  </conditionalFormatting>
  <conditionalFormatting sqref="J31">
    <cfRule type="expression" dxfId="1550" priority="194" stopIfTrue="1">
      <formula>AND(I31&lt;&gt;"",J31="")</formula>
    </cfRule>
  </conditionalFormatting>
  <conditionalFormatting sqref="B31">
    <cfRule type="expression" dxfId="1549" priority="193" stopIfTrue="1">
      <formula>AND(I31&lt;&gt;"",B31="")</formula>
    </cfRule>
  </conditionalFormatting>
  <conditionalFormatting sqref="K32">
    <cfRule type="expression" dxfId="1548" priority="192" stopIfTrue="1">
      <formula>I32-K32&lt;&gt;0</formula>
    </cfRule>
  </conditionalFormatting>
  <conditionalFormatting sqref="J32">
    <cfRule type="expression" dxfId="1547" priority="191" stopIfTrue="1">
      <formula>AND(I32&lt;&gt;"",J32="")</formula>
    </cfRule>
  </conditionalFormatting>
  <conditionalFormatting sqref="B32">
    <cfRule type="expression" dxfId="1546" priority="190" stopIfTrue="1">
      <formula>AND(I32&lt;&gt;"",B32="")</formula>
    </cfRule>
  </conditionalFormatting>
  <conditionalFormatting sqref="K33">
    <cfRule type="expression" dxfId="1545" priority="189" stopIfTrue="1">
      <formula>I33-K33&lt;&gt;0</formula>
    </cfRule>
  </conditionalFormatting>
  <conditionalFormatting sqref="J33">
    <cfRule type="expression" dxfId="1544" priority="188" stopIfTrue="1">
      <formula>AND(I33&lt;&gt;"",J33="")</formula>
    </cfRule>
  </conditionalFormatting>
  <conditionalFormatting sqref="B33">
    <cfRule type="expression" dxfId="1543" priority="187" stopIfTrue="1">
      <formula>AND(I33&lt;&gt;"",B33="")</formula>
    </cfRule>
  </conditionalFormatting>
  <conditionalFormatting sqref="K34">
    <cfRule type="expression" dxfId="1542" priority="186" stopIfTrue="1">
      <formula>I34-K34&lt;&gt;0</formula>
    </cfRule>
  </conditionalFormatting>
  <conditionalFormatting sqref="J34">
    <cfRule type="expression" dxfId="1541" priority="185" stopIfTrue="1">
      <formula>AND(I34&lt;&gt;"",J34="")</formula>
    </cfRule>
  </conditionalFormatting>
  <conditionalFormatting sqref="B34">
    <cfRule type="expression" dxfId="1540" priority="184" stopIfTrue="1">
      <formula>AND(I34&lt;&gt;"",B34="")</formula>
    </cfRule>
  </conditionalFormatting>
  <conditionalFormatting sqref="K35">
    <cfRule type="expression" dxfId="1539" priority="183" stopIfTrue="1">
      <formula>I35-K35&lt;&gt;0</formula>
    </cfRule>
  </conditionalFormatting>
  <conditionalFormatting sqref="J35">
    <cfRule type="expression" dxfId="1538" priority="182" stopIfTrue="1">
      <formula>AND(I35&lt;&gt;"",J35="")</formula>
    </cfRule>
  </conditionalFormatting>
  <conditionalFormatting sqref="B35">
    <cfRule type="expression" dxfId="1537" priority="181" stopIfTrue="1">
      <formula>AND(I35&lt;&gt;"",B35="")</formula>
    </cfRule>
  </conditionalFormatting>
  <conditionalFormatting sqref="K36">
    <cfRule type="expression" dxfId="1536" priority="180" stopIfTrue="1">
      <formula>I36-K36&lt;&gt;0</formula>
    </cfRule>
  </conditionalFormatting>
  <conditionalFormatting sqref="J36">
    <cfRule type="expression" dxfId="1535" priority="179" stopIfTrue="1">
      <formula>AND(I36&lt;&gt;"",J36="")</formula>
    </cfRule>
  </conditionalFormatting>
  <conditionalFormatting sqref="B36">
    <cfRule type="expression" dxfId="1534" priority="178" stopIfTrue="1">
      <formula>AND(I36&lt;&gt;"",B36="")</formula>
    </cfRule>
  </conditionalFormatting>
  <conditionalFormatting sqref="K37">
    <cfRule type="expression" dxfId="1533" priority="177" stopIfTrue="1">
      <formula>I37-K37&lt;&gt;0</formula>
    </cfRule>
  </conditionalFormatting>
  <conditionalFormatting sqref="J37">
    <cfRule type="expression" dxfId="1532" priority="176" stopIfTrue="1">
      <formula>AND(I37&lt;&gt;"",J37="")</formula>
    </cfRule>
  </conditionalFormatting>
  <conditionalFormatting sqref="B37">
    <cfRule type="expression" dxfId="1531" priority="175" stopIfTrue="1">
      <formula>AND(I37&lt;&gt;"",B37="")</formula>
    </cfRule>
  </conditionalFormatting>
  <conditionalFormatting sqref="K38">
    <cfRule type="expression" dxfId="1530" priority="174" stopIfTrue="1">
      <formula>I38-K38&lt;&gt;0</formula>
    </cfRule>
  </conditionalFormatting>
  <conditionalFormatting sqref="J38">
    <cfRule type="expression" dxfId="1529" priority="173" stopIfTrue="1">
      <formula>AND(I38&lt;&gt;"",J38="")</formula>
    </cfRule>
  </conditionalFormatting>
  <conditionalFormatting sqref="B38">
    <cfRule type="expression" dxfId="1528" priority="172" stopIfTrue="1">
      <formula>AND(I38&lt;&gt;"",B38="")</formula>
    </cfRule>
  </conditionalFormatting>
  <conditionalFormatting sqref="K39">
    <cfRule type="expression" dxfId="1527" priority="171" stopIfTrue="1">
      <formula>I39-K39&lt;&gt;0</formula>
    </cfRule>
  </conditionalFormatting>
  <conditionalFormatting sqref="J39">
    <cfRule type="expression" dxfId="1526" priority="170" stopIfTrue="1">
      <formula>AND(I39&lt;&gt;"",J39="")</formula>
    </cfRule>
  </conditionalFormatting>
  <conditionalFormatting sqref="B39">
    <cfRule type="expression" dxfId="1525" priority="169" stopIfTrue="1">
      <formula>AND(I39&lt;&gt;"",B39="")</formula>
    </cfRule>
  </conditionalFormatting>
  <conditionalFormatting sqref="K40">
    <cfRule type="expression" dxfId="1524" priority="168" stopIfTrue="1">
      <formula>I40-K40&lt;&gt;0</formula>
    </cfRule>
  </conditionalFormatting>
  <conditionalFormatting sqref="J40">
    <cfRule type="expression" dxfId="1523" priority="167" stopIfTrue="1">
      <formula>AND(I40&lt;&gt;"",J40="")</formula>
    </cfRule>
  </conditionalFormatting>
  <conditionalFormatting sqref="B40">
    <cfRule type="expression" dxfId="1522" priority="166" stopIfTrue="1">
      <formula>AND(I40&lt;&gt;"",B40="")</formula>
    </cfRule>
  </conditionalFormatting>
  <conditionalFormatting sqref="K41">
    <cfRule type="expression" dxfId="1521" priority="165" stopIfTrue="1">
      <formula>I41-K41&lt;&gt;0</formula>
    </cfRule>
  </conditionalFormatting>
  <conditionalFormatting sqref="J41">
    <cfRule type="expression" dxfId="1520" priority="164" stopIfTrue="1">
      <formula>AND(I41&lt;&gt;"",J41="")</formula>
    </cfRule>
  </conditionalFormatting>
  <conditionalFormatting sqref="B41">
    <cfRule type="expression" dxfId="1519" priority="163" stopIfTrue="1">
      <formula>AND(I41&lt;&gt;"",B41="")</formula>
    </cfRule>
  </conditionalFormatting>
  <conditionalFormatting sqref="K42">
    <cfRule type="expression" dxfId="1518" priority="162" stopIfTrue="1">
      <formula>I42-K42&lt;&gt;0</formula>
    </cfRule>
  </conditionalFormatting>
  <conditionalFormatting sqref="J42">
    <cfRule type="expression" dxfId="1517" priority="161" stopIfTrue="1">
      <formula>AND(I42&lt;&gt;"",J42="")</formula>
    </cfRule>
  </conditionalFormatting>
  <conditionalFormatting sqref="B42">
    <cfRule type="expression" dxfId="1516" priority="160" stopIfTrue="1">
      <formula>AND(I42&lt;&gt;"",B42="")</formula>
    </cfRule>
  </conditionalFormatting>
  <conditionalFormatting sqref="K43">
    <cfRule type="expression" dxfId="1515" priority="159" stopIfTrue="1">
      <formula>I43-K43&lt;&gt;0</formula>
    </cfRule>
  </conditionalFormatting>
  <conditionalFormatting sqref="J43">
    <cfRule type="expression" dxfId="1514" priority="158" stopIfTrue="1">
      <formula>AND(I43&lt;&gt;"",J43="")</formula>
    </cfRule>
  </conditionalFormatting>
  <conditionalFormatting sqref="B43">
    <cfRule type="expression" dxfId="1513" priority="157" stopIfTrue="1">
      <formula>AND(I43&lt;&gt;"",B43="")</formula>
    </cfRule>
  </conditionalFormatting>
  <conditionalFormatting sqref="K44">
    <cfRule type="expression" dxfId="1512" priority="156" stopIfTrue="1">
      <formula>I44-K44&lt;&gt;0</formula>
    </cfRule>
  </conditionalFormatting>
  <conditionalFormatting sqref="J44">
    <cfRule type="expression" dxfId="1511" priority="155" stopIfTrue="1">
      <formula>AND(I44&lt;&gt;"",J44="")</formula>
    </cfRule>
  </conditionalFormatting>
  <conditionalFormatting sqref="B44">
    <cfRule type="expression" dxfId="1510" priority="154" stopIfTrue="1">
      <formula>AND(I44&lt;&gt;"",B44="")</formula>
    </cfRule>
  </conditionalFormatting>
  <conditionalFormatting sqref="K45">
    <cfRule type="expression" dxfId="1509" priority="153" stopIfTrue="1">
      <formula>I45-K45&lt;&gt;0</formula>
    </cfRule>
  </conditionalFormatting>
  <conditionalFormatting sqref="J45">
    <cfRule type="expression" dxfId="1508" priority="152" stopIfTrue="1">
      <formula>AND(I45&lt;&gt;"",J45="")</formula>
    </cfRule>
  </conditionalFormatting>
  <conditionalFormatting sqref="B45">
    <cfRule type="expression" dxfId="1507" priority="151" stopIfTrue="1">
      <formula>AND(I45&lt;&gt;"",B45="")</formula>
    </cfRule>
  </conditionalFormatting>
  <conditionalFormatting sqref="K46">
    <cfRule type="expression" dxfId="1506" priority="150" stopIfTrue="1">
      <formula>I46-K46&lt;&gt;0</formula>
    </cfRule>
  </conditionalFormatting>
  <conditionalFormatting sqref="J46">
    <cfRule type="expression" dxfId="1505" priority="149" stopIfTrue="1">
      <formula>AND(I46&lt;&gt;"",J46="")</formula>
    </cfRule>
  </conditionalFormatting>
  <conditionalFormatting sqref="B46">
    <cfRule type="expression" dxfId="1504" priority="148" stopIfTrue="1">
      <formula>AND(I46&lt;&gt;"",B46="")</formula>
    </cfRule>
  </conditionalFormatting>
  <conditionalFormatting sqref="K47">
    <cfRule type="expression" dxfId="1503" priority="147" stopIfTrue="1">
      <formula>I47-K47&lt;&gt;0</formula>
    </cfRule>
  </conditionalFormatting>
  <conditionalFormatting sqref="J47">
    <cfRule type="expression" dxfId="1502" priority="146" stopIfTrue="1">
      <formula>AND(I47&lt;&gt;"",J47="")</formula>
    </cfRule>
  </conditionalFormatting>
  <conditionalFormatting sqref="B47">
    <cfRule type="expression" dxfId="1501" priority="145" stopIfTrue="1">
      <formula>AND(I47&lt;&gt;"",B47="")</formula>
    </cfRule>
  </conditionalFormatting>
  <conditionalFormatting sqref="K48">
    <cfRule type="expression" dxfId="1500" priority="144" stopIfTrue="1">
      <formula>I48-K48&lt;&gt;0</formula>
    </cfRule>
  </conditionalFormatting>
  <conditionalFormatting sqref="J48">
    <cfRule type="expression" dxfId="1499" priority="143" stopIfTrue="1">
      <formula>AND(I48&lt;&gt;"",J48="")</formula>
    </cfRule>
  </conditionalFormatting>
  <conditionalFormatting sqref="B48">
    <cfRule type="expression" dxfId="1498" priority="142" stopIfTrue="1">
      <formula>AND(I48&lt;&gt;"",B48="")</formula>
    </cfRule>
  </conditionalFormatting>
  <conditionalFormatting sqref="K49">
    <cfRule type="expression" dxfId="1497" priority="141" stopIfTrue="1">
      <formula>I49-K49&lt;&gt;0</formula>
    </cfRule>
  </conditionalFormatting>
  <conditionalFormatting sqref="J49">
    <cfRule type="expression" dxfId="1496" priority="140" stopIfTrue="1">
      <formula>AND(I49&lt;&gt;"",J49="")</formula>
    </cfRule>
  </conditionalFormatting>
  <conditionalFormatting sqref="B49">
    <cfRule type="expression" dxfId="1495" priority="139" stopIfTrue="1">
      <formula>AND(I49&lt;&gt;"",B49="")</formula>
    </cfRule>
  </conditionalFormatting>
  <conditionalFormatting sqref="K50">
    <cfRule type="expression" dxfId="1494" priority="138" stopIfTrue="1">
      <formula>I50-K50&lt;&gt;0</formula>
    </cfRule>
  </conditionalFormatting>
  <conditionalFormatting sqref="J50">
    <cfRule type="expression" dxfId="1493" priority="137" stopIfTrue="1">
      <formula>AND(I50&lt;&gt;"",J50="")</formula>
    </cfRule>
  </conditionalFormatting>
  <conditionalFormatting sqref="B50">
    <cfRule type="expression" dxfId="1492" priority="136" stopIfTrue="1">
      <formula>AND(I50&lt;&gt;"",B50="")</formula>
    </cfRule>
  </conditionalFormatting>
  <conditionalFormatting sqref="K51">
    <cfRule type="expression" dxfId="1491" priority="135" stopIfTrue="1">
      <formula>I51-K51&lt;&gt;0</formula>
    </cfRule>
  </conditionalFormatting>
  <conditionalFormatting sqref="J51">
    <cfRule type="expression" dxfId="1490" priority="134" stopIfTrue="1">
      <formula>AND(I51&lt;&gt;"",J51="")</formula>
    </cfRule>
  </conditionalFormatting>
  <conditionalFormatting sqref="B51">
    <cfRule type="expression" dxfId="1489" priority="133" stopIfTrue="1">
      <formula>AND(I51&lt;&gt;"",B51="")</formula>
    </cfRule>
  </conditionalFormatting>
  <conditionalFormatting sqref="K52">
    <cfRule type="expression" dxfId="1488" priority="132" stopIfTrue="1">
      <formula>I52-K52&lt;&gt;0</formula>
    </cfRule>
  </conditionalFormatting>
  <conditionalFormatting sqref="J52">
    <cfRule type="expression" dxfId="1487" priority="131" stopIfTrue="1">
      <formula>AND(I52&lt;&gt;"",J52="")</formula>
    </cfRule>
  </conditionalFormatting>
  <conditionalFormatting sqref="B52">
    <cfRule type="expression" dxfId="1486" priority="130" stopIfTrue="1">
      <formula>AND(I52&lt;&gt;"",B52="")</formula>
    </cfRule>
  </conditionalFormatting>
  <conditionalFormatting sqref="K53">
    <cfRule type="expression" dxfId="1485" priority="129" stopIfTrue="1">
      <formula>I53-K53&lt;&gt;0</formula>
    </cfRule>
  </conditionalFormatting>
  <conditionalFormatting sqref="J53">
    <cfRule type="expression" dxfId="1484" priority="128" stopIfTrue="1">
      <formula>AND(I53&lt;&gt;"",J53="")</formula>
    </cfRule>
  </conditionalFormatting>
  <conditionalFormatting sqref="B53">
    <cfRule type="expression" dxfId="1483" priority="127" stopIfTrue="1">
      <formula>AND(I53&lt;&gt;"",B53="")</formula>
    </cfRule>
  </conditionalFormatting>
  <conditionalFormatting sqref="K54">
    <cfRule type="expression" dxfId="1482" priority="126" stopIfTrue="1">
      <formula>I54-K54&lt;&gt;0</formula>
    </cfRule>
  </conditionalFormatting>
  <conditionalFormatting sqref="J54">
    <cfRule type="expression" dxfId="1481" priority="125" stopIfTrue="1">
      <formula>AND(I54&lt;&gt;"",J54="")</formula>
    </cfRule>
  </conditionalFormatting>
  <conditionalFormatting sqref="B54">
    <cfRule type="expression" dxfId="1480" priority="124" stopIfTrue="1">
      <formula>AND(I54&lt;&gt;"",B54="")</formula>
    </cfRule>
  </conditionalFormatting>
  <conditionalFormatting sqref="K55">
    <cfRule type="expression" dxfId="1479" priority="123" stopIfTrue="1">
      <formula>I55-K55&lt;&gt;0</formula>
    </cfRule>
  </conditionalFormatting>
  <conditionalFormatting sqref="J55">
    <cfRule type="expression" dxfId="1478" priority="122" stopIfTrue="1">
      <formula>AND(I55&lt;&gt;"",J55="")</formula>
    </cfRule>
  </conditionalFormatting>
  <conditionalFormatting sqref="B55">
    <cfRule type="expression" dxfId="1477" priority="121" stopIfTrue="1">
      <formula>AND(I55&lt;&gt;"",B55="")</formula>
    </cfRule>
  </conditionalFormatting>
  <conditionalFormatting sqref="K56">
    <cfRule type="expression" dxfId="1476" priority="120" stopIfTrue="1">
      <formula>I56-K56&lt;&gt;0</formula>
    </cfRule>
  </conditionalFormatting>
  <conditionalFormatting sqref="J56">
    <cfRule type="expression" dxfId="1475" priority="119" stopIfTrue="1">
      <formula>AND(I56&lt;&gt;"",J56="")</formula>
    </cfRule>
  </conditionalFormatting>
  <conditionalFormatting sqref="B56">
    <cfRule type="expression" dxfId="1474" priority="118" stopIfTrue="1">
      <formula>AND(I56&lt;&gt;"",B56="")</formula>
    </cfRule>
  </conditionalFormatting>
  <conditionalFormatting sqref="K57">
    <cfRule type="expression" dxfId="1473" priority="117" stopIfTrue="1">
      <formula>I57-K57&lt;&gt;0</formula>
    </cfRule>
  </conditionalFormatting>
  <conditionalFormatting sqref="J57">
    <cfRule type="expression" dxfId="1472" priority="116" stopIfTrue="1">
      <formula>AND(I57&lt;&gt;"",J57="")</formula>
    </cfRule>
  </conditionalFormatting>
  <conditionalFormatting sqref="B57">
    <cfRule type="expression" dxfId="1471" priority="115" stopIfTrue="1">
      <formula>AND(I57&lt;&gt;"",B57="")</formula>
    </cfRule>
  </conditionalFormatting>
  <conditionalFormatting sqref="K58">
    <cfRule type="expression" dxfId="1470" priority="114" stopIfTrue="1">
      <formula>I58-K58&lt;&gt;0</formula>
    </cfRule>
  </conditionalFormatting>
  <conditionalFormatting sqref="J58">
    <cfRule type="expression" dxfId="1469" priority="113" stopIfTrue="1">
      <formula>AND(I58&lt;&gt;"",J58="")</formula>
    </cfRule>
  </conditionalFormatting>
  <conditionalFormatting sqref="B58">
    <cfRule type="expression" dxfId="1468" priority="112" stopIfTrue="1">
      <formula>AND(I58&lt;&gt;"",B58="")</formula>
    </cfRule>
  </conditionalFormatting>
  <conditionalFormatting sqref="K59">
    <cfRule type="expression" dxfId="1467" priority="111" stopIfTrue="1">
      <formula>I59-K59&lt;&gt;0</formula>
    </cfRule>
  </conditionalFormatting>
  <conditionalFormatting sqref="J59">
    <cfRule type="expression" dxfId="1466" priority="110" stopIfTrue="1">
      <formula>AND(I59&lt;&gt;"",J59="")</formula>
    </cfRule>
  </conditionalFormatting>
  <conditionalFormatting sqref="B59">
    <cfRule type="expression" dxfId="1465" priority="109" stopIfTrue="1">
      <formula>AND(I59&lt;&gt;"",B59="")</formula>
    </cfRule>
  </conditionalFormatting>
  <conditionalFormatting sqref="K60">
    <cfRule type="expression" dxfId="1464" priority="108" stopIfTrue="1">
      <formula>I60-K60&lt;&gt;0</formula>
    </cfRule>
  </conditionalFormatting>
  <conditionalFormatting sqref="J60">
    <cfRule type="expression" dxfId="1463" priority="107" stopIfTrue="1">
      <formula>AND(I60&lt;&gt;"",J60="")</formula>
    </cfRule>
  </conditionalFormatting>
  <conditionalFormatting sqref="B60">
    <cfRule type="expression" dxfId="1462" priority="106" stopIfTrue="1">
      <formula>AND(I60&lt;&gt;"",B60="")</formula>
    </cfRule>
  </conditionalFormatting>
  <conditionalFormatting sqref="K61">
    <cfRule type="expression" dxfId="1461" priority="105" stopIfTrue="1">
      <formula>I61-K61&lt;&gt;0</formula>
    </cfRule>
  </conditionalFormatting>
  <conditionalFormatting sqref="J61">
    <cfRule type="expression" dxfId="1460" priority="104" stopIfTrue="1">
      <formula>AND(I61&lt;&gt;"",J61="")</formula>
    </cfRule>
  </conditionalFormatting>
  <conditionalFormatting sqref="B61">
    <cfRule type="expression" dxfId="1459" priority="103" stopIfTrue="1">
      <formula>AND(I61&lt;&gt;"",B61="")</formula>
    </cfRule>
  </conditionalFormatting>
  <conditionalFormatting sqref="K62">
    <cfRule type="expression" dxfId="1458" priority="102" stopIfTrue="1">
      <formula>I62-K62&lt;&gt;0</formula>
    </cfRule>
  </conditionalFormatting>
  <conditionalFormatting sqref="J62">
    <cfRule type="expression" dxfId="1457" priority="101" stopIfTrue="1">
      <formula>AND(I62&lt;&gt;"",J62="")</formula>
    </cfRule>
  </conditionalFormatting>
  <conditionalFormatting sqref="B62">
    <cfRule type="expression" dxfId="1456" priority="100" stopIfTrue="1">
      <formula>AND(I62&lt;&gt;"",B62="")</formula>
    </cfRule>
  </conditionalFormatting>
  <conditionalFormatting sqref="K63">
    <cfRule type="expression" dxfId="1455" priority="99" stopIfTrue="1">
      <formula>I63-K63&lt;&gt;0</formula>
    </cfRule>
  </conditionalFormatting>
  <conditionalFormatting sqref="J63">
    <cfRule type="expression" dxfId="1454" priority="98" stopIfTrue="1">
      <formula>AND(I63&lt;&gt;"",J63="")</formula>
    </cfRule>
  </conditionalFormatting>
  <conditionalFormatting sqref="B63">
    <cfRule type="expression" dxfId="1453" priority="97" stopIfTrue="1">
      <formula>AND(I63&lt;&gt;"",B63="")</formula>
    </cfRule>
  </conditionalFormatting>
  <conditionalFormatting sqref="K64">
    <cfRule type="expression" dxfId="1452" priority="96" stopIfTrue="1">
      <formula>I64-K64&lt;&gt;0</formula>
    </cfRule>
  </conditionalFormatting>
  <conditionalFormatting sqref="J64">
    <cfRule type="expression" dxfId="1451" priority="95" stopIfTrue="1">
      <formula>AND(I64&lt;&gt;"",J64="")</formula>
    </cfRule>
  </conditionalFormatting>
  <conditionalFormatting sqref="B64">
    <cfRule type="expression" dxfId="1450" priority="94" stopIfTrue="1">
      <formula>AND(I64&lt;&gt;"",B64="")</formula>
    </cfRule>
  </conditionalFormatting>
  <conditionalFormatting sqref="K65">
    <cfRule type="expression" dxfId="1449" priority="93" stopIfTrue="1">
      <formula>I65-K65&lt;&gt;0</formula>
    </cfRule>
  </conditionalFormatting>
  <conditionalFormatting sqref="J65">
    <cfRule type="expression" dxfId="1448" priority="92" stopIfTrue="1">
      <formula>AND(I65&lt;&gt;"",J65="")</formula>
    </cfRule>
  </conditionalFormatting>
  <conditionalFormatting sqref="B65">
    <cfRule type="expression" dxfId="1447" priority="91" stopIfTrue="1">
      <formula>AND(I65&lt;&gt;"",B65="")</formula>
    </cfRule>
  </conditionalFormatting>
  <conditionalFormatting sqref="K66">
    <cfRule type="expression" dxfId="1446" priority="90" stopIfTrue="1">
      <formula>I66-K66&lt;&gt;0</formula>
    </cfRule>
  </conditionalFormatting>
  <conditionalFormatting sqref="J66">
    <cfRule type="expression" dxfId="1445" priority="89" stopIfTrue="1">
      <formula>AND(I66&lt;&gt;"",J66="")</formula>
    </cfRule>
  </conditionalFormatting>
  <conditionalFormatting sqref="B66">
    <cfRule type="expression" dxfId="1444" priority="88" stopIfTrue="1">
      <formula>AND(I66&lt;&gt;"",B66="")</formula>
    </cfRule>
  </conditionalFormatting>
  <conditionalFormatting sqref="K67">
    <cfRule type="expression" dxfId="1443" priority="87" stopIfTrue="1">
      <formula>I67-K67&lt;&gt;0</formula>
    </cfRule>
  </conditionalFormatting>
  <conditionalFormatting sqref="J67">
    <cfRule type="expression" dxfId="1442" priority="86" stopIfTrue="1">
      <formula>AND(I67&lt;&gt;"",J67="")</formula>
    </cfRule>
  </conditionalFormatting>
  <conditionalFormatting sqref="B67">
    <cfRule type="expression" dxfId="1441" priority="85" stopIfTrue="1">
      <formula>AND(I67&lt;&gt;"",B67="")</formula>
    </cfRule>
  </conditionalFormatting>
  <conditionalFormatting sqref="K68">
    <cfRule type="expression" dxfId="1440" priority="84" stopIfTrue="1">
      <formula>I68-K68&lt;&gt;0</formula>
    </cfRule>
  </conditionalFormatting>
  <conditionalFormatting sqref="J68">
    <cfRule type="expression" dxfId="1439" priority="83" stopIfTrue="1">
      <formula>AND(I68&lt;&gt;"",J68="")</formula>
    </cfRule>
  </conditionalFormatting>
  <conditionalFormatting sqref="B68">
    <cfRule type="expression" dxfId="1438" priority="82" stopIfTrue="1">
      <formula>AND(I68&lt;&gt;"",B68="")</formula>
    </cfRule>
  </conditionalFormatting>
  <conditionalFormatting sqref="K69">
    <cfRule type="expression" dxfId="1437" priority="81" stopIfTrue="1">
      <formula>I69-K69&lt;&gt;0</formula>
    </cfRule>
  </conditionalFormatting>
  <conditionalFormatting sqref="J69">
    <cfRule type="expression" dxfId="1436" priority="80" stopIfTrue="1">
      <formula>AND(I69&lt;&gt;"",J69="")</formula>
    </cfRule>
  </conditionalFormatting>
  <conditionalFormatting sqref="B69">
    <cfRule type="expression" dxfId="1435" priority="79" stopIfTrue="1">
      <formula>AND(I69&lt;&gt;"",B69="")</formula>
    </cfRule>
  </conditionalFormatting>
  <conditionalFormatting sqref="K70">
    <cfRule type="expression" dxfId="1434" priority="78" stopIfTrue="1">
      <formula>I70-K70&lt;&gt;0</formula>
    </cfRule>
  </conditionalFormatting>
  <conditionalFormatting sqref="J70">
    <cfRule type="expression" dxfId="1433" priority="77" stopIfTrue="1">
      <formula>AND(I70&lt;&gt;"",J70="")</formula>
    </cfRule>
  </conditionalFormatting>
  <conditionalFormatting sqref="B70">
    <cfRule type="expression" dxfId="1432" priority="76" stopIfTrue="1">
      <formula>AND(I70&lt;&gt;"",B70="")</formula>
    </cfRule>
  </conditionalFormatting>
  <conditionalFormatting sqref="K71">
    <cfRule type="expression" dxfId="1431" priority="75" stopIfTrue="1">
      <formula>I71-K71&lt;&gt;0</formula>
    </cfRule>
  </conditionalFormatting>
  <conditionalFormatting sqref="J71">
    <cfRule type="expression" dxfId="1430" priority="74" stopIfTrue="1">
      <formula>AND(I71&lt;&gt;"",J71="")</formula>
    </cfRule>
  </conditionalFormatting>
  <conditionalFormatting sqref="B71">
    <cfRule type="expression" dxfId="1429" priority="73" stopIfTrue="1">
      <formula>AND(I71&lt;&gt;"",B71="")</formula>
    </cfRule>
  </conditionalFormatting>
  <conditionalFormatting sqref="K72">
    <cfRule type="expression" dxfId="1428" priority="72" stopIfTrue="1">
      <formula>I72-K72&lt;&gt;0</formula>
    </cfRule>
  </conditionalFormatting>
  <conditionalFormatting sqref="J72">
    <cfRule type="expression" dxfId="1427" priority="71" stopIfTrue="1">
      <formula>AND(I72&lt;&gt;"",J72="")</formula>
    </cfRule>
  </conditionalFormatting>
  <conditionalFormatting sqref="B72">
    <cfRule type="expression" dxfId="1426" priority="70" stopIfTrue="1">
      <formula>AND(I72&lt;&gt;"",B72="")</formula>
    </cfRule>
  </conditionalFormatting>
  <conditionalFormatting sqref="K73">
    <cfRule type="expression" dxfId="1425" priority="69" stopIfTrue="1">
      <formula>I73-K73&lt;&gt;0</formula>
    </cfRule>
  </conditionalFormatting>
  <conditionalFormatting sqref="J73">
    <cfRule type="expression" dxfId="1424" priority="68" stopIfTrue="1">
      <formula>AND(I73&lt;&gt;"",J73="")</formula>
    </cfRule>
  </conditionalFormatting>
  <conditionalFormatting sqref="B73">
    <cfRule type="expression" dxfId="1423" priority="67" stopIfTrue="1">
      <formula>AND(I73&lt;&gt;"",B73="")</formula>
    </cfRule>
  </conditionalFormatting>
  <conditionalFormatting sqref="K74">
    <cfRule type="expression" dxfId="1422" priority="66" stopIfTrue="1">
      <formula>I74-K74&lt;&gt;0</formula>
    </cfRule>
  </conditionalFormatting>
  <conditionalFormatting sqref="J74">
    <cfRule type="expression" dxfId="1421" priority="65" stopIfTrue="1">
      <formula>AND(I74&lt;&gt;"",J74="")</formula>
    </cfRule>
  </conditionalFormatting>
  <conditionalFormatting sqref="B74">
    <cfRule type="expression" dxfId="1420" priority="64" stopIfTrue="1">
      <formula>AND(I74&lt;&gt;"",B74="")</formula>
    </cfRule>
  </conditionalFormatting>
  <conditionalFormatting sqref="K75">
    <cfRule type="expression" dxfId="1419" priority="63" stopIfTrue="1">
      <formula>I75-K75&lt;&gt;0</formula>
    </cfRule>
  </conditionalFormatting>
  <conditionalFormatting sqref="J75">
    <cfRule type="expression" dxfId="1418" priority="62" stopIfTrue="1">
      <formula>AND(I75&lt;&gt;"",J75="")</formula>
    </cfRule>
  </conditionalFormatting>
  <conditionalFormatting sqref="B75">
    <cfRule type="expression" dxfId="1417" priority="61" stopIfTrue="1">
      <formula>AND(I75&lt;&gt;"",B75="")</formula>
    </cfRule>
  </conditionalFormatting>
  <conditionalFormatting sqref="K76">
    <cfRule type="expression" dxfId="1416" priority="60" stopIfTrue="1">
      <formula>I76-K76&lt;&gt;0</formula>
    </cfRule>
  </conditionalFormatting>
  <conditionalFormatting sqref="J76">
    <cfRule type="expression" dxfId="1415" priority="59" stopIfTrue="1">
      <formula>AND(I76&lt;&gt;"",J76="")</formula>
    </cfRule>
  </conditionalFormatting>
  <conditionalFormatting sqref="B76">
    <cfRule type="expression" dxfId="1414" priority="58" stopIfTrue="1">
      <formula>AND(I76&lt;&gt;"",B76="")</formula>
    </cfRule>
  </conditionalFormatting>
  <conditionalFormatting sqref="K77">
    <cfRule type="expression" dxfId="1413" priority="57" stopIfTrue="1">
      <formula>I77-K77&lt;&gt;0</formula>
    </cfRule>
  </conditionalFormatting>
  <conditionalFormatting sqref="J77">
    <cfRule type="expression" dxfId="1412" priority="56" stopIfTrue="1">
      <formula>AND(I77&lt;&gt;"",J77="")</formula>
    </cfRule>
  </conditionalFormatting>
  <conditionalFormatting sqref="B77">
    <cfRule type="expression" dxfId="1411" priority="55" stopIfTrue="1">
      <formula>AND(I77&lt;&gt;"",B77="")</formula>
    </cfRule>
  </conditionalFormatting>
  <conditionalFormatting sqref="K78">
    <cfRule type="expression" dxfId="1410" priority="54" stopIfTrue="1">
      <formula>I78-K78&lt;&gt;0</formula>
    </cfRule>
  </conditionalFormatting>
  <conditionalFormatting sqref="J78">
    <cfRule type="expression" dxfId="1409" priority="53" stopIfTrue="1">
      <formula>AND(I78&lt;&gt;"",J78="")</formula>
    </cfRule>
  </conditionalFormatting>
  <conditionalFormatting sqref="B78">
    <cfRule type="expression" dxfId="1408" priority="52" stopIfTrue="1">
      <formula>AND(I78&lt;&gt;"",B78="")</formula>
    </cfRule>
  </conditionalFormatting>
  <conditionalFormatting sqref="K79">
    <cfRule type="expression" dxfId="1407" priority="51" stopIfTrue="1">
      <formula>I79-K79&lt;&gt;0</formula>
    </cfRule>
  </conditionalFormatting>
  <conditionalFormatting sqref="J79">
    <cfRule type="expression" dxfId="1406" priority="50" stopIfTrue="1">
      <formula>AND(I79&lt;&gt;"",J79="")</formula>
    </cfRule>
  </conditionalFormatting>
  <conditionalFormatting sqref="B79">
    <cfRule type="expression" dxfId="1405" priority="49" stopIfTrue="1">
      <formula>AND(I79&lt;&gt;"",B79="")</formula>
    </cfRule>
  </conditionalFormatting>
  <conditionalFormatting sqref="K80">
    <cfRule type="expression" dxfId="1404" priority="48" stopIfTrue="1">
      <formula>I80-K80&lt;&gt;0</formula>
    </cfRule>
  </conditionalFormatting>
  <conditionalFormatting sqref="J80">
    <cfRule type="expression" dxfId="1403" priority="47" stopIfTrue="1">
      <formula>AND(I80&lt;&gt;"",J80="")</formula>
    </cfRule>
  </conditionalFormatting>
  <conditionalFormatting sqref="B80">
    <cfRule type="expression" dxfId="1402" priority="46" stopIfTrue="1">
      <formula>AND(I80&lt;&gt;"",B80="")</formula>
    </cfRule>
  </conditionalFormatting>
  <conditionalFormatting sqref="K81">
    <cfRule type="expression" dxfId="1401" priority="45" stopIfTrue="1">
      <formula>I81-K81&lt;&gt;0</formula>
    </cfRule>
  </conditionalFormatting>
  <conditionalFormatting sqref="J81">
    <cfRule type="expression" dxfId="1400" priority="44" stopIfTrue="1">
      <formula>AND(I81&lt;&gt;"",J81="")</formula>
    </cfRule>
  </conditionalFormatting>
  <conditionalFormatting sqref="B81">
    <cfRule type="expression" dxfId="1399" priority="43" stopIfTrue="1">
      <formula>AND(I81&lt;&gt;"",B81="")</formula>
    </cfRule>
  </conditionalFormatting>
  <conditionalFormatting sqref="K82">
    <cfRule type="expression" dxfId="1398" priority="42" stopIfTrue="1">
      <formula>I82-K82&lt;&gt;0</formula>
    </cfRule>
  </conditionalFormatting>
  <conditionalFormatting sqref="J82">
    <cfRule type="expression" dxfId="1397" priority="41" stopIfTrue="1">
      <formula>AND(I82&lt;&gt;"",J82="")</formula>
    </cfRule>
  </conditionalFormatting>
  <conditionalFormatting sqref="B82">
    <cfRule type="expression" dxfId="1396" priority="40" stopIfTrue="1">
      <formula>AND(I82&lt;&gt;"",B82="")</formula>
    </cfRule>
  </conditionalFormatting>
  <conditionalFormatting sqref="K83">
    <cfRule type="expression" dxfId="1395" priority="39" stopIfTrue="1">
      <formula>I83-K83&lt;&gt;0</formula>
    </cfRule>
  </conditionalFormatting>
  <conditionalFormatting sqref="J83">
    <cfRule type="expression" dxfId="1394" priority="38" stopIfTrue="1">
      <formula>AND(I83&lt;&gt;"",J83="")</formula>
    </cfRule>
  </conditionalFormatting>
  <conditionalFormatting sqref="B83">
    <cfRule type="expression" dxfId="1393" priority="37" stopIfTrue="1">
      <formula>AND(I83&lt;&gt;"",B83="")</formula>
    </cfRule>
  </conditionalFormatting>
  <conditionalFormatting sqref="K84">
    <cfRule type="expression" dxfId="1392" priority="36" stopIfTrue="1">
      <formula>I84-K84&lt;&gt;0</formula>
    </cfRule>
  </conditionalFormatting>
  <conditionalFormatting sqref="J84">
    <cfRule type="expression" dxfId="1391" priority="35" stopIfTrue="1">
      <formula>AND(I84&lt;&gt;"",J84="")</formula>
    </cfRule>
  </conditionalFormatting>
  <conditionalFormatting sqref="B84">
    <cfRule type="expression" dxfId="1390" priority="34" stopIfTrue="1">
      <formula>AND(I84&lt;&gt;"",B84="")</formula>
    </cfRule>
  </conditionalFormatting>
  <conditionalFormatting sqref="K85">
    <cfRule type="expression" dxfId="1389" priority="33" stopIfTrue="1">
      <formula>I85-K85&lt;&gt;0</formula>
    </cfRule>
  </conditionalFormatting>
  <conditionalFormatting sqref="J85">
    <cfRule type="expression" dxfId="1388" priority="32" stopIfTrue="1">
      <formula>AND(I85&lt;&gt;"",J85="")</formula>
    </cfRule>
  </conditionalFormatting>
  <conditionalFormatting sqref="B85">
    <cfRule type="expression" dxfId="1387" priority="31" stopIfTrue="1">
      <formula>AND(I85&lt;&gt;"",B85="")</formula>
    </cfRule>
  </conditionalFormatting>
  <conditionalFormatting sqref="K86">
    <cfRule type="expression" dxfId="1386" priority="30" stopIfTrue="1">
      <formula>I86-K86&lt;&gt;0</formula>
    </cfRule>
  </conditionalFormatting>
  <conditionalFormatting sqref="J86">
    <cfRule type="expression" dxfId="1385" priority="29" stopIfTrue="1">
      <formula>AND(I86&lt;&gt;"",J86="")</formula>
    </cfRule>
  </conditionalFormatting>
  <conditionalFormatting sqref="B86">
    <cfRule type="expression" dxfId="1384" priority="28" stopIfTrue="1">
      <formula>AND(I86&lt;&gt;"",B86="")</formula>
    </cfRule>
  </conditionalFormatting>
  <conditionalFormatting sqref="K87">
    <cfRule type="expression" dxfId="1383" priority="27" stopIfTrue="1">
      <formula>I87-K87&lt;&gt;0</formula>
    </cfRule>
  </conditionalFormatting>
  <conditionalFormatting sqref="J87">
    <cfRule type="expression" dxfId="1382" priority="26" stopIfTrue="1">
      <formula>AND(I87&lt;&gt;"",J87="")</formula>
    </cfRule>
  </conditionalFormatting>
  <conditionalFormatting sqref="B87">
    <cfRule type="expression" dxfId="1381" priority="25" stopIfTrue="1">
      <formula>AND(I87&lt;&gt;"",B87="")</formula>
    </cfRule>
  </conditionalFormatting>
  <conditionalFormatting sqref="K88">
    <cfRule type="expression" dxfId="1380" priority="24" stopIfTrue="1">
      <formula>I88-K88&lt;&gt;0</formula>
    </cfRule>
  </conditionalFormatting>
  <conditionalFormatting sqref="J88">
    <cfRule type="expression" dxfId="1379" priority="23" stopIfTrue="1">
      <formula>AND(I88&lt;&gt;"",J88="")</formula>
    </cfRule>
  </conditionalFormatting>
  <conditionalFormatting sqref="B88">
    <cfRule type="expression" dxfId="1378" priority="22" stopIfTrue="1">
      <formula>AND(I88&lt;&gt;"",B88="")</formula>
    </cfRule>
  </conditionalFormatting>
  <conditionalFormatting sqref="K89">
    <cfRule type="expression" dxfId="1377" priority="21" stopIfTrue="1">
      <formula>I89-K89&lt;&gt;0</formula>
    </cfRule>
  </conditionalFormatting>
  <conditionalFormatting sqref="J89">
    <cfRule type="expression" dxfId="1376" priority="20" stopIfTrue="1">
      <formula>AND(I89&lt;&gt;"",J89="")</formula>
    </cfRule>
  </conditionalFormatting>
  <conditionalFormatting sqref="B89">
    <cfRule type="expression" dxfId="1375" priority="19" stopIfTrue="1">
      <formula>AND(I89&lt;&gt;"",B89="")</formula>
    </cfRule>
  </conditionalFormatting>
  <conditionalFormatting sqref="K90">
    <cfRule type="expression" dxfId="1374" priority="18" stopIfTrue="1">
      <formula>I90-K90&lt;&gt;0</formula>
    </cfRule>
  </conditionalFormatting>
  <conditionalFormatting sqref="J90">
    <cfRule type="expression" dxfId="1373" priority="17" stopIfTrue="1">
      <formula>AND(I90&lt;&gt;"",J90="")</formula>
    </cfRule>
  </conditionalFormatting>
  <conditionalFormatting sqref="B90">
    <cfRule type="expression" dxfId="1372" priority="16" stopIfTrue="1">
      <formula>AND(I90&lt;&gt;"",B90="")</formula>
    </cfRule>
  </conditionalFormatting>
  <conditionalFormatting sqref="K91">
    <cfRule type="expression" dxfId="1371" priority="15" stopIfTrue="1">
      <formula>I91-K91&lt;&gt;0</formula>
    </cfRule>
  </conditionalFormatting>
  <conditionalFormatting sqref="J91">
    <cfRule type="expression" dxfId="1370" priority="14" stopIfTrue="1">
      <formula>AND(I91&lt;&gt;"",J91="")</formula>
    </cfRule>
  </conditionalFormatting>
  <conditionalFormatting sqref="B91">
    <cfRule type="expression" dxfId="1369" priority="13" stopIfTrue="1">
      <formula>AND(I91&lt;&gt;"",B91="")</formula>
    </cfRule>
  </conditionalFormatting>
  <conditionalFormatting sqref="K92">
    <cfRule type="expression" dxfId="1368" priority="12" stopIfTrue="1">
      <formula>I92-K92&lt;&gt;0</formula>
    </cfRule>
  </conditionalFormatting>
  <conditionalFormatting sqref="J92">
    <cfRule type="expression" dxfId="1367" priority="11" stopIfTrue="1">
      <formula>AND(I92&lt;&gt;"",J92="")</formula>
    </cfRule>
  </conditionalFormatting>
  <conditionalFormatting sqref="B92">
    <cfRule type="expression" dxfId="1366" priority="10" stopIfTrue="1">
      <formula>AND(I92&lt;&gt;"",B92="")</formula>
    </cfRule>
  </conditionalFormatting>
  <conditionalFormatting sqref="K93">
    <cfRule type="expression" dxfId="1365" priority="9" stopIfTrue="1">
      <formula>I93-K93&lt;&gt;0</formula>
    </cfRule>
  </conditionalFormatting>
  <conditionalFormatting sqref="J93">
    <cfRule type="expression" dxfId="1364" priority="8" stopIfTrue="1">
      <formula>AND(I93&lt;&gt;"",J93="")</formula>
    </cfRule>
  </conditionalFormatting>
  <conditionalFormatting sqref="B93">
    <cfRule type="expression" dxfId="1363" priority="7" stopIfTrue="1">
      <formula>AND(I93&lt;&gt;"",B93="")</formula>
    </cfRule>
  </conditionalFormatting>
  <conditionalFormatting sqref="K94">
    <cfRule type="expression" dxfId="1362" priority="6" stopIfTrue="1">
      <formula>I94-K94&lt;&gt;0</formula>
    </cfRule>
  </conditionalFormatting>
  <conditionalFormatting sqref="J94">
    <cfRule type="expression" dxfId="1361" priority="5" stopIfTrue="1">
      <formula>AND(I94&lt;&gt;"",J94="")</formula>
    </cfRule>
  </conditionalFormatting>
  <conditionalFormatting sqref="B94">
    <cfRule type="expression" dxfId="1360" priority="4" stopIfTrue="1">
      <formula>AND(I94&lt;&gt;"",B94="")</formula>
    </cfRule>
  </conditionalFormatting>
  <conditionalFormatting sqref="K95">
    <cfRule type="expression" dxfId="1359" priority="3" stopIfTrue="1">
      <formula>I95-K95&lt;&gt;0</formula>
    </cfRule>
  </conditionalFormatting>
  <conditionalFormatting sqref="J95">
    <cfRule type="expression" dxfId="1358" priority="2" stopIfTrue="1">
      <formula>AND(I95&lt;&gt;"",J95="")</formula>
    </cfRule>
  </conditionalFormatting>
  <conditionalFormatting sqref="B95">
    <cfRule type="expression" dxfId="1357" priority="1" stopIfTrue="1">
      <formula>AND(I95&lt;&gt;"",B95="")</formula>
    </cfRule>
  </conditionalFormatting>
  <printOptions horizontalCentered="1"/>
  <pageMargins left="0.19685039370078741" right="0.19685039370078741" top="0.98425196850393704" bottom="0.6692913385826772" header="0.51181102362204722" footer="0.51181102362204722"/>
  <pageSetup paperSize="9" scale="82"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78</vt:i4>
      </vt:variant>
    </vt:vector>
  </HeadingPairs>
  <TitlesOfParts>
    <vt:vector size="99" baseType="lpstr">
      <vt:lpstr>allg. Daten</vt:lpstr>
      <vt:lpstr>Hinweise zum Ausfüllen</vt:lpstr>
      <vt:lpstr>Zus.</vt:lpstr>
      <vt:lpstr>Belegliste</vt:lpstr>
      <vt:lpstr>Einnahmen</vt:lpstr>
      <vt:lpstr>Festbetrag_S101</vt:lpstr>
      <vt:lpstr>Festbetrag_S104</vt:lpstr>
      <vt:lpstr>Hauptamtliches_Personal</vt:lpstr>
      <vt:lpstr>Nebenamtliches_Personal</vt:lpstr>
      <vt:lpstr>Weiterleitung_an_Dritte</vt:lpstr>
      <vt:lpstr>Raummiete__Mietnebenausgaben</vt:lpstr>
      <vt:lpstr>Leasing</vt:lpstr>
      <vt:lpstr>Ausstattung_Ersatzbeschaffung</vt:lpstr>
      <vt:lpstr>Büroausgaben</vt:lpstr>
      <vt:lpstr>Reiseausgaben</vt:lpstr>
      <vt:lpstr>Übernachtung</vt:lpstr>
      <vt:lpstr>Fortbildung</vt:lpstr>
      <vt:lpstr>sonstige_Sachausgaben</vt:lpstr>
      <vt:lpstr>FB</vt:lpstr>
      <vt:lpstr>DB</vt:lpstr>
      <vt:lpstr>DEFINITION</vt:lpstr>
      <vt:lpstr>Anerkannte_Ausgaben</vt:lpstr>
      <vt:lpstr>ANR</vt:lpstr>
      <vt:lpstr>Anteilsbetrag</vt:lpstr>
      <vt:lpstr>AnteilsbetragAnerkannt</vt:lpstr>
      <vt:lpstr>AusgAnerkannt</vt:lpstr>
      <vt:lpstr>AusISAP</vt:lpstr>
      <vt:lpstr>Bescheidvom</vt:lpstr>
      <vt:lpstr>bis</vt:lpstr>
      <vt:lpstr>Differenz_anerkannt</vt:lpstr>
      <vt:lpstr>Fortbildung!DivA</vt:lpstr>
      <vt:lpstr>sonstige_Sachausgaben!DivA</vt:lpstr>
      <vt:lpstr>Dritt_Eigenmittel</vt:lpstr>
      <vt:lpstr>Dritt_EigenmittelAnerkannt</vt:lpstr>
      <vt:lpstr>Ausstattung_Ersatzbeschaffung!Druckbereich</vt:lpstr>
      <vt:lpstr>Belegliste!Druckbereich</vt:lpstr>
      <vt:lpstr>Büroausgaben!Druckbereich</vt:lpstr>
      <vt:lpstr>Einnahmen!Druckbereich</vt:lpstr>
      <vt:lpstr>Festbetrag_S101!Druckbereich</vt:lpstr>
      <vt:lpstr>Festbetrag_S104!Druckbereich</vt:lpstr>
      <vt:lpstr>Fortbildung!Druckbereich</vt:lpstr>
      <vt:lpstr>Hauptamtliches_Personal!Druckbereich</vt:lpstr>
      <vt:lpstr>Leasing!Druckbereich</vt:lpstr>
      <vt:lpstr>Nebenamtliches_Personal!Druckbereich</vt:lpstr>
      <vt:lpstr>Raummiete__Mietnebenausgaben!Druckbereich</vt:lpstr>
      <vt:lpstr>Reiseausgaben!Druckbereich</vt:lpstr>
      <vt:lpstr>sonstige_Sachausgaben!Druckbereich</vt:lpstr>
      <vt:lpstr>Übernachtung!Druckbereich</vt:lpstr>
      <vt:lpstr>Weiterleitung_an_Dritte!Druckbereich</vt:lpstr>
      <vt:lpstr>Zus.!Druckbereich</vt:lpstr>
      <vt:lpstr>Ausstattung_Ersatzbeschaffung!Drucktitel</vt:lpstr>
      <vt:lpstr>Büroausgaben!Drucktitel</vt:lpstr>
      <vt:lpstr>Fortbildung!Drucktitel</vt:lpstr>
      <vt:lpstr>Hauptamtliches_Personal!Drucktitel</vt:lpstr>
      <vt:lpstr>Leasing!Drucktitel</vt:lpstr>
      <vt:lpstr>Nebenamtliches_Personal!Drucktitel</vt:lpstr>
      <vt:lpstr>Raummiete__Mietnebenausgaben!Drucktitel</vt:lpstr>
      <vt:lpstr>Reiseausgaben!Drucktitel</vt:lpstr>
      <vt:lpstr>sonstige_Sachausgaben!Drucktitel</vt:lpstr>
      <vt:lpstr>Übernachtung!Drucktitel</vt:lpstr>
      <vt:lpstr>Weiterleitung_an_Dritte!Drucktitel</vt:lpstr>
      <vt:lpstr>Leasing!ELeas</vt:lpstr>
      <vt:lpstr>Ergebnis</vt:lpstr>
      <vt:lpstr>ErgebnisAnerkannt</vt:lpstr>
      <vt:lpstr>F_Satz</vt:lpstr>
      <vt:lpstr>Fehlbedarf</vt:lpstr>
      <vt:lpstr>FehlbedarfAnerkannt</vt:lpstr>
      <vt:lpstr>Fest_berechnet_abgerechnet</vt:lpstr>
      <vt:lpstr>Fest_berechnet_anerkannt</vt:lpstr>
      <vt:lpstr>Festbetrag</vt:lpstr>
      <vt:lpstr>Festbetrag_S101</vt:lpstr>
      <vt:lpstr>Festbetrag_S101_lagus</vt:lpstr>
      <vt:lpstr>Festbetrag_S104</vt:lpstr>
      <vt:lpstr>Festbetrag_S104_lagus</vt:lpstr>
      <vt:lpstr>FestbetragAnerkannt</vt:lpstr>
      <vt:lpstr>Finart_Anteil</vt:lpstr>
      <vt:lpstr>Finart_Fehl</vt:lpstr>
      <vt:lpstr>Finart_Fest</vt:lpstr>
      <vt:lpstr>Gesamtausgaben_Bescheid</vt:lpstr>
      <vt:lpstr>GesAusgaben_Differenz</vt:lpstr>
      <vt:lpstr>Hauptamtliches_Personal!HAP</vt:lpstr>
      <vt:lpstr>Nachweistyp</vt:lpstr>
      <vt:lpstr>Ort</vt:lpstr>
      <vt:lpstr>PLZ</vt:lpstr>
      <vt:lpstr>Reiseausgaben!RAHA</vt:lpstr>
      <vt:lpstr>Strasse</vt:lpstr>
      <vt:lpstr>Summe_Landesmittel</vt:lpstr>
      <vt:lpstr>Summe_LandesmittelAnerkannt</vt:lpstr>
      <vt:lpstr>Summe_tats_Ausg</vt:lpstr>
      <vt:lpstr>Summe_tats_AusgAnerkannt</vt:lpstr>
      <vt:lpstr>tats_Anteil_Landesmittel</vt:lpstr>
      <vt:lpstr>tats_Ausgaben</vt:lpstr>
      <vt:lpstr>Büroausgaben!Verbrauch</vt:lpstr>
      <vt:lpstr>von</vt:lpstr>
      <vt:lpstr>Weiterleitung_an_Dritte!WKV</vt:lpstr>
      <vt:lpstr>Zahlungen_Landesmittel</vt:lpstr>
      <vt:lpstr>Zahlungen_LandesmittelAnerkannt</vt:lpstr>
      <vt:lpstr>Zuwendung</vt:lpstr>
      <vt:lpstr>Zuwendungsempfänger</vt:lpstr>
    </vt:vector>
  </TitlesOfParts>
  <Company>ZZ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goertzh</dc:creator>
  <cp:lastModifiedBy>Arndt, Anke</cp:lastModifiedBy>
  <cp:lastPrinted>2023-09-19T14:25:21Z</cp:lastPrinted>
  <dcterms:created xsi:type="dcterms:W3CDTF">2004-01-26T15:38:27Z</dcterms:created>
  <dcterms:modified xsi:type="dcterms:W3CDTF">2025-11-17T14:50:17Z</dcterms:modified>
</cp:coreProperties>
</file>